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 Board Meeting\2019FY\3 December Board Meeting\"/>
    </mc:Choice>
  </mc:AlternateContent>
  <xr:revisionPtr revIDLastSave="0" documentId="8_{C553D691-D626-4C22-B548-ED7890B32098}" xr6:coauthVersionLast="40" xr6:coauthVersionMax="40" xr10:uidLastSave="{00000000-0000-0000-0000-000000000000}"/>
  <bookViews>
    <workbookView xWindow="0" yWindow="0" windowWidth="23040" windowHeight="8988" xr2:uid="{00000000-000D-0000-FFFF-FFFF00000000}"/>
  </bookViews>
  <sheets>
    <sheet name="glNewMonthEndOperatingStatem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73" i="1" l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23" i="1" s="1"/>
  <c r="H74" i="1"/>
  <c r="B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4" i="1"/>
  <c r="L53" i="1"/>
  <c r="L52" i="1"/>
  <c r="L51" i="1"/>
  <c r="L50" i="1"/>
  <c r="L49" i="1"/>
  <c r="L48" i="1"/>
  <c r="L47" i="1"/>
  <c r="L46" i="1"/>
  <c r="L45" i="1"/>
  <c r="L44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4" i="1"/>
  <c r="F53" i="1"/>
  <c r="F52" i="1"/>
  <c r="F51" i="1"/>
  <c r="F50" i="1"/>
  <c r="F49" i="1"/>
  <c r="F48" i="1"/>
  <c r="F47" i="1"/>
  <c r="F46" i="1"/>
  <c r="F45" i="1"/>
  <c r="F44" i="1"/>
  <c r="F43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J55" i="1"/>
  <c r="L55" i="1" s="1"/>
  <c r="D55" i="1"/>
  <c r="F55" i="1" s="1"/>
  <c r="D42" i="1"/>
  <c r="D74" i="1" s="1"/>
  <c r="D75" i="1" s="1"/>
  <c r="J42" i="1"/>
  <c r="L42" i="1" s="1"/>
  <c r="D25" i="1"/>
  <c r="J25" i="1"/>
  <c r="J74" i="1" s="1"/>
  <c r="J75" i="1" s="1"/>
  <c r="B75" i="1"/>
  <c r="N23" i="1"/>
  <c r="N75" i="1" s="1"/>
  <c r="J23" i="1"/>
  <c r="H23" i="1"/>
  <c r="H75" i="1" s="1"/>
  <c r="D23" i="1"/>
  <c r="B23" i="1"/>
  <c r="L22" i="1"/>
  <c r="L21" i="1"/>
  <c r="L20" i="1"/>
  <c r="L19" i="1"/>
  <c r="L18" i="1"/>
  <c r="L17" i="1"/>
  <c r="L16" i="1"/>
  <c r="L15" i="1"/>
  <c r="L14" i="1"/>
  <c r="L13" i="1"/>
  <c r="L12" i="1"/>
  <c r="L23" i="1" s="1"/>
  <c r="L11" i="1"/>
  <c r="L10" i="1"/>
  <c r="L9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23" i="1" s="1"/>
  <c r="F9" i="1"/>
  <c r="L74" i="1" l="1"/>
  <c r="L75" i="1" s="1"/>
  <c r="F74" i="1"/>
  <c r="F75" i="1" s="1"/>
  <c r="F42" i="1"/>
  <c r="P74" i="1"/>
  <c r="P75" i="1"/>
</calcChain>
</file>

<file path=xl/sharedStrings.xml><?xml version="1.0" encoding="utf-8"?>
<sst xmlns="http://schemas.openxmlformats.org/spreadsheetml/2006/main" count="613" uniqueCount="80">
  <si>
    <t>Millville Housing Authority</t>
  </si>
  <si>
    <t>Operating Statement</t>
  </si>
  <si>
    <t>Two Months Ending 11/30/2018</t>
  </si>
  <si>
    <t>Program: Holly City Family Center          Project: Consolidated</t>
  </si>
  <si>
    <t/>
  </si>
  <si>
    <t>Period</t>
  </si>
  <si>
    <t>YTD</t>
  </si>
  <si>
    <t>Annual</t>
  </si>
  <si>
    <t>Remaining</t>
  </si>
  <si>
    <t>Amount</t>
  </si>
  <si>
    <t>Budget</t>
  </si>
  <si>
    <t>Variance</t>
  </si>
  <si>
    <t>INCOME</t>
  </si>
  <si>
    <t>3610.00.000 Interest Income</t>
  </si>
  <si>
    <t>3620.99.750 HCPM-Contract - Fee For Service Income</t>
  </si>
  <si>
    <t>3650.00.000 Miscellaneous Other Income</t>
  </si>
  <si>
    <t>3650.00.100 Individual Membership Dues</t>
  </si>
  <si>
    <t>3650.00.110 Classes - Fitness</t>
  </si>
  <si>
    <t>3650.00.120 Classes - Aquatic</t>
  </si>
  <si>
    <t>3650.00.130 Tanning / Massage</t>
  </si>
  <si>
    <t>3650.00.140 Training Income</t>
  </si>
  <si>
    <t>3650.00.150 Guest Pass Income</t>
  </si>
  <si>
    <t>3650.00.222 Pool Rental-Schools-K Swim</t>
  </si>
  <si>
    <t>3650.00.223 Pool Rental-Schools-Swim Team</t>
  </si>
  <si>
    <t>3650.00.231 Pool Rental-Parties</t>
  </si>
  <si>
    <t>3650.00.303 Misc Income-Vending Machine</t>
  </si>
  <si>
    <t>3650.00.304 Misc Income-Day Camp</t>
  </si>
  <si>
    <t>TOTAL INCOME</t>
  </si>
  <si>
    <t>EXPENSES</t>
  </si>
  <si>
    <t>4110.00.000 Administrative Salaries</t>
  </si>
  <si>
    <t>4130.00.004 General Legal Expense</t>
  </si>
  <si>
    <t>4170.00.000 Accounting Fees</t>
  </si>
  <si>
    <t>4171.00.000 Auditing Fees</t>
  </si>
  <si>
    <t>4172.00.000 Port Out Admin Fee Paid</t>
  </si>
  <si>
    <t>4190.00.004 Membership Dues and Fees</t>
  </si>
  <si>
    <t>4190.00.006 Telephone</t>
  </si>
  <si>
    <t>4190.00.008 Office Supplies</t>
  </si>
  <si>
    <t>4190.00.010 Copier and Supplies</t>
  </si>
  <si>
    <t>4190.00.012 Cell Phones/Pagers</t>
  </si>
  <si>
    <t>4190.00.014 Payroll Services</t>
  </si>
  <si>
    <t>4190.00.022 Internet</t>
  </si>
  <si>
    <t>4190.00.038 Bank/Credit Card Fees</t>
  </si>
  <si>
    <t>4190.00.050 Cable TV</t>
  </si>
  <si>
    <t>4190.00.112 Computer Software</t>
  </si>
  <si>
    <t>4320.00.000 Electricity</t>
  </si>
  <si>
    <t>4330.00.000 Gas</t>
  </si>
  <si>
    <t>4410.00.000 Maintenance Salaries</t>
  </si>
  <si>
    <t>4420.00.002 Materials-Electrical</t>
  </si>
  <si>
    <t>4420.00.004 Materials-Plumbing</t>
  </si>
  <si>
    <t>4420.00.006 Materials-Heating</t>
  </si>
  <si>
    <t>4420.00.042 Materials-HCFC-Fitness Equipment</t>
  </si>
  <si>
    <t>4420.00.044 Materials-HCFC-Fitness Supplies</t>
  </si>
  <si>
    <t>4420.00.046 Materials-HCFC-Pool Equipment</t>
  </si>
  <si>
    <t>4420.00.048 Materials-HCFC-Pool Supplies</t>
  </si>
  <si>
    <t>4430.00.030 Contract-Electrical</t>
  </si>
  <si>
    <t>4430.00.032 Contract-Plumbing</t>
  </si>
  <si>
    <t>4510.00.000 Insurance</t>
  </si>
  <si>
    <t>4525.00.000 Property Tax Expense</t>
  </si>
  <si>
    <t>4545.00.000 Employer Tax Expense</t>
  </si>
  <si>
    <t>4600.41.100 Program Salaries</t>
  </si>
  <si>
    <t>4600.41.104 Employee Benefit-Health/Dental/Eye</t>
  </si>
  <si>
    <t>4600.41.400 Staff Training</t>
  </si>
  <si>
    <t>4600.41.740 Licenses/Fees/Permits</t>
  </si>
  <si>
    <t>4600.41.840 Professional Fees/Services</t>
  </si>
  <si>
    <t>4600.41.904 Membership Dues and Fees</t>
  </si>
  <si>
    <t>4600.41.906 Telephone</t>
  </si>
  <si>
    <t>4600.41.914 Payroll Services</t>
  </si>
  <si>
    <t>4600.41.928 Employee Services</t>
  </si>
  <si>
    <t>4600.41.936 Marketing/Promotions/Advertising</t>
  </si>
  <si>
    <t>4600.41.954 Summer Camp Supplies</t>
  </si>
  <si>
    <t>4600.42.010 Materials-Janitorial/Cleaning</t>
  </si>
  <si>
    <t>4600.42.042 Materials-HCFC-Fitness Equipment</t>
  </si>
  <si>
    <t>4600.42.044 Materials-HCFC-Fitness Supplies</t>
  </si>
  <si>
    <t>4600.42.046 Materials-HCFC-Pool Equipment</t>
  </si>
  <si>
    <t>4600.42.048 Materials-HCFC-Pool Supplies</t>
  </si>
  <si>
    <t>4600.43.006 Contract-Extermination/Pest Control</t>
  </si>
  <si>
    <t>4600.43.020 Contract-HVAC</t>
  </si>
  <si>
    <t>4852.00.000 Interest Expense-HCFC Equipment Purchase</t>
  </si>
  <si>
    <t>TOTAL EXPENSES</t>
  </si>
  <si>
    <t>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</si>
</sst>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(#,##0.00\);"/>
    <numFmt numFmtId="165" formatCode="#,##0.0000000000_);\(#,##0.0000000000\)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6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164" fontId="7" fillId="0" borderId="1" xfId="0" applyNumberFormat="1" applyFont="1" applyFill="1" applyBorder="1" applyAlignment="1">
      <alignment horizontal="right" vertical="top" wrapText="1" readingOrder="1"/>
    </xf>
    <xf numFmtId="0" fontId="7" fillId="0" borderId="2" xfId="0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Fill="1" applyBorder="1"/>
    <xf numFmtId="39" fontId="1" fillId="0" borderId="0" xfId="0" applyNumberFormat="1" applyFont="1" applyFill="1" applyBorder="1"/>
    <xf numFmtId="165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0"/>
  <sheetViews>
    <sheetView showGridLines="0" tabSelected="1" topLeftCell="A22" workbookViewId="0">
      <selection activeCell="S76" sqref="S76"/>
    </sheetView>
  </sheetViews>
  <sheetFormatPr defaultRowHeight="14.4"/>
  <cols>
    <col min="1" max="1" width="21.109375" customWidth="1"/>
    <col min="2" max="2" width="10.5546875" bestFit="1" customWidth="1"/>
    <col min="3" max="3" width="0.44140625" customWidth="1"/>
    <col min="4" max="4" width="9.5546875" customWidth="1"/>
    <col min="5" max="5" width="0.44140625" customWidth="1"/>
    <col min="6" max="6" width="9.5546875" customWidth="1"/>
    <col min="7" max="7" width="0.44140625" customWidth="1"/>
    <col min="8" max="8" width="9.5546875" customWidth="1"/>
    <col min="9" max="9" width="0.44140625" customWidth="1"/>
    <col min="10" max="10" width="9.5546875" customWidth="1"/>
    <col min="11" max="11" width="0.44140625" customWidth="1"/>
    <col min="12" max="12" width="9.5546875" customWidth="1"/>
    <col min="13" max="13" width="0.44140625" customWidth="1"/>
    <col min="14" max="14" width="9.5546875" customWidth="1"/>
    <col min="15" max="15" width="0.44140625" customWidth="1"/>
    <col min="16" max="16" width="9.5546875" customWidth="1"/>
    <col min="17" max="17" width="0" hidden="1" customWidth="1"/>
    <col min="18" max="18" width="0.44140625" customWidth="1"/>
    <col min="19" max="19" width="18.109375" bestFit="1" customWidth="1"/>
  </cols>
  <sheetData>
    <row r="1" spans="1:16" ht="14.4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8" customHeight="1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4.4" customHeight="1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4.4" customHeight="1">
      <c r="A4" s="15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21.6" customHeight="1">
      <c r="A5" s="15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>
      <c r="A6" s="1" t="s">
        <v>4</v>
      </c>
      <c r="B6" s="2" t="s">
        <v>5</v>
      </c>
      <c r="C6" s="1" t="s">
        <v>4</v>
      </c>
      <c r="D6" s="2" t="s">
        <v>5</v>
      </c>
      <c r="E6" s="1" t="s">
        <v>4</v>
      </c>
      <c r="F6" s="2" t="s">
        <v>5</v>
      </c>
      <c r="G6" s="1" t="s">
        <v>4</v>
      </c>
      <c r="H6" s="2" t="s">
        <v>6</v>
      </c>
      <c r="I6" s="1" t="s">
        <v>4</v>
      </c>
      <c r="J6" s="2" t="s">
        <v>6</v>
      </c>
      <c r="K6" s="1" t="s">
        <v>4</v>
      </c>
      <c r="L6" s="2" t="s">
        <v>6</v>
      </c>
      <c r="M6" s="1" t="s">
        <v>4</v>
      </c>
      <c r="N6" s="2" t="s">
        <v>7</v>
      </c>
      <c r="O6" s="2" t="s">
        <v>4</v>
      </c>
      <c r="P6" s="2" t="s">
        <v>8</v>
      </c>
    </row>
    <row r="7" spans="1:16">
      <c r="A7" s="1" t="s">
        <v>4</v>
      </c>
      <c r="B7" s="2" t="s">
        <v>9</v>
      </c>
      <c r="C7" s="1" t="s">
        <v>4</v>
      </c>
      <c r="D7" s="2" t="s">
        <v>10</v>
      </c>
      <c r="E7" s="1" t="s">
        <v>4</v>
      </c>
      <c r="F7" s="2" t="s">
        <v>11</v>
      </c>
      <c r="G7" s="1" t="s">
        <v>4</v>
      </c>
      <c r="H7" s="2" t="s">
        <v>9</v>
      </c>
      <c r="I7" s="1" t="s">
        <v>4</v>
      </c>
      <c r="J7" s="2" t="s">
        <v>10</v>
      </c>
      <c r="K7" s="1" t="s">
        <v>4</v>
      </c>
      <c r="L7" s="2" t="s">
        <v>11</v>
      </c>
      <c r="M7" s="1" t="s">
        <v>4</v>
      </c>
      <c r="N7" s="2" t="s">
        <v>10</v>
      </c>
      <c r="O7" s="2" t="s">
        <v>4</v>
      </c>
      <c r="P7" s="2" t="s">
        <v>10</v>
      </c>
    </row>
    <row r="8" spans="1:16">
      <c r="A8" s="3" t="s">
        <v>12</v>
      </c>
      <c r="B8" s="4" t="s">
        <v>4</v>
      </c>
      <c r="C8" s="4" t="s">
        <v>4</v>
      </c>
      <c r="D8" s="5" t="s">
        <v>4</v>
      </c>
      <c r="E8" s="4" t="s">
        <v>4</v>
      </c>
      <c r="F8" s="5" t="s">
        <v>4</v>
      </c>
      <c r="G8" s="4" t="s">
        <v>4</v>
      </c>
      <c r="H8" s="4" t="s">
        <v>4</v>
      </c>
      <c r="I8" s="2" t="s">
        <v>4</v>
      </c>
      <c r="J8" s="4" t="s">
        <v>4</v>
      </c>
      <c r="K8" s="2" t="s">
        <v>4</v>
      </c>
      <c r="L8" s="2" t="s">
        <v>4</v>
      </c>
      <c r="M8" s="2" t="s">
        <v>4</v>
      </c>
      <c r="N8" s="2" t="s">
        <v>4</v>
      </c>
      <c r="O8" s="2" t="s">
        <v>4</v>
      </c>
      <c r="P8" s="5" t="s">
        <v>4</v>
      </c>
    </row>
    <row r="9" spans="1:16">
      <c r="A9" s="6" t="s">
        <v>13</v>
      </c>
      <c r="B9" s="7">
        <v>8.6</v>
      </c>
      <c r="C9" s="5" t="s">
        <v>4</v>
      </c>
      <c r="D9" s="7">
        <v>4.166666666666667</v>
      </c>
      <c r="E9" s="5" t="s">
        <v>4</v>
      </c>
      <c r="F9" s="7">
        <f>+B9-D9</f>
        <v>4.4333333333333327</v>
      </c>
      <c r="G9" s="5" t="s">
        <v>4</v>
      </c>
      <c r="H9" s="7">
        <v>14.55</v>
      </c>
      <c r="I9" s="5" t="s">
        <v>4</v>
      </c>
      <c r="J9" s="7">
        <v>8.33</v>
      </c>
      <c r="K9" s="5" t="s">
        <v>4</v>
      </c>
      <c r="L9" s="7">
        <f>+H9-J9</f>
        <v>6.2200000000000006</v>
      </c>
      <c r="M9" s="5" t="s">
        <v>4</v>
      </c>
      <c r="N9" s="7">
        <v>50</v>
      </c>
      <c r="O9" s="5" t="s">
        <v>4</v>
      </c>
      <c r="P9" s="7">
        <f>+N9-H9</f>
        <v>35.450000000000003</v>
      </c>
    </row>
    <row r="10" spans="1:16" ht="19.2">
      <c r="A10" s="6" t="s">
        <v>14</v>
      </c>
      <c r="B10" s="7">
        <v>7524</v>
      </c>
      <c r="C10" s="5" t="s">
        <v>4</v>
      </c>
      <c r="D10" s="7">
        <v>7500</v>
      </c>
      <c r="E10" s="5" t="s">
        <v>4</v>
      </c>
      <c r="F10" s="7">
        <f t="shared" ref="F10:F22" si="0">+B10-D10</f>
        <v>24</v>
      </c>
      <c r="G10" s="5" t="s">
        <v>4</v>
      </c>
      <c r="H10" s="7">
        <v>13642.2</v>
      </c>
      <c r="I10" s="5" t="s">
        <v>4</v>
      </c>
      <c r="J10" s="7">
        <v>15000</v>
      </c>
      <c r="K10" s="5" t="s">
        <v>4</v>
      </c>
      <c r="L10" s="7">
        <f t="shared" ref="L10:L22" si="1">+H10-J10</f>
        <v>-1357.7999999999993</v>
      </c>
      <c r="M10" s="5" t="s">
        <v>4</v>
      </c>
      <c r="N10" s="7">
        <v>90000</v>
      </c>
      <c r="O10" s="5" t="s">
        <v>4</v>
      </c>
      <c r="P10" s="7">
        <f t="shared" ref="P10:P22" si="2">+N10-H10</f>
        <v>76357.8</v>
      </c>
    </row>
    <row r="11" spans="1:16" ht="19.2">
      <c r="A11" s="6" t="s">
        <v>15</v>
      </c>
      <c r="B11" s="7">
        <v>10</v>
      </c>
      <c r="C11" s="5" t="s">
        <v>4</v>
      </c>
      <c r="D11" s="7">
        <v>316.66666666666669</v>
      </c>
      <c r="E11" s="5" t="s">
        <v>4</v>
      </c>
      <c r="F11" s="7">
        <f t="shared" si="0"/>
        <v>-306.66666666666669</v>
      </c>
      <c r="G11" s="5" t="s">
        <v>4</v>
      </c>
      <c r="H11" s="7">
        <v>78</v>
      </c>
      <c r="I11" s="5" t="s">
        <v>4</v>
      </c>
      <c r="J11" s="7">
        <v>633.33000000000004</v>
      </c>
      <c r="K11" s="5" t="s">
        <v>4</v>
      </c>
      <c r="L11" s="7">
        <f t="shared" si="1"/>
        <v>-555.33000000000004</v>
      </c>
      <c r="M11" s="5" t="s">
        <v>4</v>
      </c>
      <c r="N11" s="7">
        <v>3800</v>
      </c>
      <c r="O11" s="5" t="s">
        <v>4</v>
      </c>
      <c r="P11" s="7">
        <f t="shared" si="2"/>
        <v>3722</v>
      </c>
    </row>
    <row r="12" spans="1:16" ht="19.2">
      <c r="A12" s="6" t="s">
        <v>16</v>
      </c>
      <c r="B12" s="7">
        <v>16829.59</v>
      </c>
      <c r="C12" s="5" t="s">
        <v>4</v>
      </c>
      <c r="D12" s="7">
        <v>18666.666666666668</v>
      </c>
      <c r="E12" s="5" t="s">
        <v>4</v>
      </c>
      <c r="F12" s="7">
        <f t="shared" si="0"/>
        <v>-1837.0766666666677</v>
      </c>
      <c r="G12" s="5" t="s">
        <v>4</v>
      </c>
      <c r="H12" s="7">
        <v>34525.19</v>
      </c>
      <c r="I12" s="5" t="s">
        <v>4</v>
      </c>
      <c r="J12" s="7">
        <v>37333.33</v>
      </c>
      <c r="K12" s="5" t="s">
        <v>4</v>
      </c>
      <c r="L12" s="7">
        <f t="shared" si="1"/>
        <v>-2808.1399999999994</v>
      </c>
      <c r="M12" s="5" t="s">
        <v>4</v>
      </c>
      <c r="N12" s="7">
        <v>224000</v>
      </c>
      <c r="O12" s="5" t="s">
        <v>4</v>
      </c>
      <c r="P12" s="7">
        <f t="shared" si="2"/>
        <v>189474.81</v>
      </c>
    </row>
    <row r="13" spans="1:16">
      <c r="A13" s="6" t="s">
        <v>17</v>
      </c>
      <c r="B13" s="7">
        <v>1140</v>
      </c>
      <c r="C13" s="5" t="s">
        <v>4</v>
      </c>
      <c r="D13" s="7">
        <v>166.66666666666666</v>
      </c>
      <c r="E13" s="5" t="s">
        <v>4</v>
      </c>
      <c r="F13" s="7">
        <f t="shared" si="0"/>
        <v>973.33333333333337</v>
      </c>
      <c r="G13" s="5" t="s">
        <v>4</v>
      </c>
      <c r="H13" s="7">
        <v>2245</v>
      </c>
      <c r="I13" s="5" t="s">
        <v>4</v>
      </c>
      <c r="J13" s="7">
        <v>333.33</v>
      </c>
      <c r="K13" s="5" t="s">
        <v>4</v>
      </c>
      <c r="L13" s="7">
        <f t="shared" si="1"/>
        <v>1911.67</v>
      </c>
      <c r="M13" s="5" t="s">
        <v>4</v>
      </c>
      <c r="N13" s="7">
        <v>2000</v>
      </c>
      <c r="O13" s="5" t="s">
        <v>4</v>
      </c>
      <c r="P13" s="7">
        <f t="shared" si="2"/>
        <v>-245</v>
      </c>
    </row>
    <row r="14" spans="1:16">
      <c r="A14" s="6" t="s">
        <v>18</v>
      </c>
      <c r="B14" s="7">
        <v>2528.6</v>
      </c>
      <c r="C14" s="5" t="s">
        <v>4</v>
      </c>
      <c r="D14" s="7">
        <v>3250</v>
      </c>
      <c r="E14" s="5" t="s">
        <v>4</v>
      </c>
      <c r="F14" s="7">
        <f t="shared" si="0"/>
        <v>-721.40000000000009</v>
      </c>
      <c r="G14" s="5" t="s">
        <v>4</v>
      </c>
      <c r="H14" s="7">
        <v>2786.35</v>
      </c>
      <c r="I14" s="5" t="s">
        <v>4</v>
      </c>
      <c r="J14" s="7">
        <v>6500</v>
      </c>
      <c r="K14" s="5" t="s">
        <v>4</v>
      </c>
      <c r="L14" s="7">
        <f t="shared" si="1"/>
        <v>-3713.65</v>
      </c>
      <c r="M14" s="5" t="s">
        <v>4</v>
      </c>
      <c r="N14" s="7">
        <v>39000</v>
      </c>
      <c r="O14" s="5" t="s">
        <v>4</v>
      </c>
      <c r="P14" s="7">
        <f t="shared" si="2"/>
        <v>36213.65</v>
      </c>
    </row>
    <row r="15" spans="1:16">
      <c r="A15" s="6" t="s">
        <v>19</v>
      </c>
      <c r="B15" s="7">
        <v>45</v>
      </c>
      <c r="C15" s="5" t="s">
        <v>4</v>
      </c>
      <c r="D15" s="7">
        <v>16.666666666666668</v>
      </c>
      <c r="E15" s="5" t="s">
        <v>4</v>
      </c>
      <c r="F15" s="7">
        <f t="shared" si="0"/>
        <v>28.333333333333332</v>
      </c>
      <c r="G15" s="5" t="s">
        <v>4</v>
      </c>
      <c r="H15" s="7">
        <v>54</v>
      </c>
      <c r="I15" s="5" t="s">
        <v>4</v>
      </c>
      <c r="J15" s="7">
        <v>33.33</v>
      </c>
      <c r="K15" s="5" t="s">
        <v>4</v>
      </c>
      <c r="L15" s="7">
        <f t="shared" si="1"/>
        <v>20.67</v>
      </c>
      <c r="M15" s="5" t="s">
        <v>4</v>
      </c>
      <c r="N15" s="7">
        <v>200</v>
      </c>
      <c r="O15" s="5" t="s">
        <v>4</v>
      </c>
      <c r="P15" s="7">
        <f t="shared" si="2"/>
        <v>146</v>
      </c>
    </row>
    <row r="16" spans="1:16">
      <c r="A16" s="6" t="s">
        <v>20</v>
      </c>
      <c r="B16" s="7">
        <v>0</v>
      </c>
      <c r="C16" s="5" t="s">
        <v>4</v>
      </c>
      <c r="D16" s="7">
        <v>66.666666666666671</v>
      </c>
      <c r="E16" s="5" t="s">
        <v>4</v>
      </c>
      <c r="F16" s="7">
        <f t="shared" si="0"/>
        <v>-66.666666666666671</v>
      </c>
      <c r="G16" s="5" t="s">
        <v>4</v>
      </c>
      <c r="H16" s="7">
        <v>0</v>
      </c>
      <c r="I16" s="5" t="s">
        <v>4</v>
      </c>
      <c r="J16" s="7">
        <v>133.33000000000001</v>
      </c>
      <c r="K16" s="5" t="s">
        <v>4</v>
      </c>
      <c r="L16" s="7">
        <f t="shared" si="1"/>
        <v>-133.33000000000001</v>
      </c>
      <c r="M16" s="5" t="s">
        <v>4</v>
      </c>
      <c r="N16" s="7">
        <v>800</v>
      </c>
      <c r="O16" s="5" t="s">
        <v>4</v>
      </c>
      <c r="P16" s="7">
        <f t="shared" si="2"/>
        <v>800</v>
      </c>
    </row>
    <row r="17" spans="1:19" ht="19.2">
      <c r="A17" s="6" t="s">
        <v>21</v>
      </c>
      <c r="B17" s="7">
        <v>1138</v>
      </c>
      <c r="C17" s="5" t="s">
        <v>4</v>
      </c>
      <c r="D17" s="7">
        <v>1000</v>
      </c>
      <c r="E17" s="5" t="s">
        <v>4</v>
      </c>
      <c r="F17" s="7">
        <f t="shared" si="0"/>
        <v>138</v>
      </c>
      <c r="G17" s="5" t="s">
        <v>4</v>
      </c>
      <c r="H17" s="7">
        <v>2063</v>
      </c>
      <c r="I17" s="5" t="s">
        <v>4</v>
      </c>
      <c r="J17" s="7">
        <v>2000</v>
      </c>
      <c r="K17" s="5" t="s">
        <v>4</v>
      </c>
      <c r="L17" s="7">
        <f t="shared" si="1"/>
        <v>63</v>
      </c>
      <c r="M17" s="5" t="s">
        <v>4</v>
      </c>
      <c r="N17" s="7">
        <v>12000</v>
      </c>
      <c r="O17" s="5" t="s">
        <v>4</v>
      </c>
      <c r="P17" s="7">
        <f t="shared" si="2"/>
        <v>9937</v>
      </c>
    </row>
    <row r="18" spans="1:19" ht="19.2">
      <c r="A18" s="6" t="s">
        <v>22</v>
      </c>
      <c r="B18" s="7">
        <v>12012</v>
      </c>
      <c r="C18" s="5" t="s">
        <v>4</v>
      </c>
      <c r="D18" s="7">
        <v>8333.3333333333339</v>
      </c>
      <c r="E18" s="5" t="s">
        <v>4</v>
      </c>
      <c r="F18" s="7">
        <f t="shared" si="0"/>
        <v>3678.6666666666661</v>
      </c>
      <c r="G18" s="5" t="s">
        <v>4</v>
      </c>
      <c r="H18" s="7">
        <v>12012</v>
      </c>
      <c r="I18" s="5" t="s">
        <v>4</v>
      </c>
      <c r="J18" s="7">
        <v>8333.3333333333339</v>
      </c>
      <c r="K18" s="5" t="s">
        <v>4</v>
      </c>
      <c r="L18" s="7">
        <f t="shared" si="1"/>
        <v>3678.6666666666661</v>
      </c>
      <c r="M18" s="5" t="s">
        <v>4</v>
      </c>
      <c r="N18" s="7">
        <v>25000</v>
      </c>
      <c r="O18" s="5" t="s">
        <v>4</v>
      </c>
      <c r="P18" s="7">
        <f t="shared" si="2"/>
        <v>12988</v>
      </c>
    </row>
    <row r="19" spans="1:19" ht="19.2">
      <c r="A19" s="6" t="s">
        <v>23</v>
      </c>
      <c r="B19" s="7">
        <v>2450</v>
      </c>
      <c r="C19" s="5" t="s">
        <v>4</v>
      </c>
      <c r="D19" s="7">
        <v>6116.666666666667</v>
      </c>
      <c r="E19" s="5" t="s">
        <v>4</v>
      </c>
      <c r="F19" s="7">
        <f t="shared" si="0"/>
        <v>-3666.666666666667</v>
      </c>
      <c r="G19" s="5" t="s">
        <v>4</v>
      </c>
      <c r="H19" s="7">
        <v>2450</v>
      </c>
      <c r="I19" s="5" t="s">
        <v>4</v>
      </c>
      <c r="J19" s="7">
        <v>6116.666666666667</v>
      </c>
      <c r="K19" s="5" t="s">
        <v>4</v>
      </c>
      <c r="L19" s="7">
        <f t="shared" si="1"/>
        <v>-3666.666666666667</v>
      </c>
      <c r="M19" s="5" t="s">
        <v>4</v>
      </c>
      <c r="N19" s="7">
        <v>18350</v>
      </c>
      <c r="O19" s="5" t="s">
        <v>4</v>
      </c>
      <c r="P19" s="7">
        <f t="shared" si="2"/>
        <v>15900</v>
      </c>
    </row>
    <row r="20" spans="1:19">
      <c r="A20" s="6" t="s">
        <v>24</v>
      </c>
      <c r="B20" s="7">
        <v>1190</v>
      </c>
      <c r="C20" s="5" t="s">
        <v>4</v>
      </c>
      <c r="D20" s="7">
        <v>1166.6666666666667</v>
      </c>
      <c r="E20" s="5" t="s">
        <v>4</v>
      </c>
      <c r="F20" s="7">
        <f t="shared" si="0"/>
        <v>23.333333333333258</v>
      </c>
      <c r="G20" s="5" t="s">
        <v>4</v>
      </c>
      <c r="H20" s="7">
        <v>3844</v>
      </c>
      <c r="I20" s="5" t="s">
        <v>4</v>
      </c>
      <c r="J20" s="7">
        <v>2333.33</v>
      </c>
      <c r="K20" s="5" t="s">
        <v>4</v>
      </c>
      <c r="L20" s="7">
        <f t="shared" si="1"/>
        <v>1510.67</v>
      </c>
      <c r="M20" s="5" t="s">
        <v>4</v>
      </c>
      <c r="N20" s="7">
        <v>14000</v>
      </c>
      <c r="O20" s="5" t="s">
        <v>4</v>
      </c>
      <c r="P20" s="7">
        <f t="shared" si="2"/>
        <v>10156</v>
      </c>
    </row>
    <row r="21" spans="1:19" ht="19.2">
      <c r="A21" s="6" t="s">
        <v>25</v>
      </c>
      <c r="B21" s="7">
        <v>173</v>
      </c>
      <c r="C21" s="5" t="s">
        <v>4</v>
      </c>
      <c r="D21" s="7">
        <v>250</v>
      </c>
      <c r="E21" s="5" t="s">
        <v>4</v>
      </c>
      <c r="F21" s="7">
        <f t="shared" si="0"/>
        <v>-77</v>
      </c>
      <c r="G21" s="5" t="s">
        <v>4</v>
      </c>
      <c r="H21" s="7">
        <v>331.5</v>
      </c>
      <c r="I21" s="5" t="s">
        <v>4</v>
      </c>
      <c r="J21" s="7">
        <v>500</v>
      </c>
      <c r="K21" s="5" t="s">
        <v>4</v>
      </c>
      <c r="L21" s="7">
        <f t="shared" si="1"/>
        <v>-168.5</v>
      </c>
      <c r="M21" s="5" t="s">
        <v>4</v>
      </c>
      <c r="N21" s="7">
        <v>3000</v>
      </c>
      <c r="O21" s="5" t="s">
        <v>4</v>
      </c>
      <c r="P21" s="7">
        <f t="shared" si="2"/>
        <v>2668.5</v>
      </c>
    </row>
    <row r="22" spans="1:19" ht="19.2">
      <c r="A22" s="6" t="s">
        <v>26</v>
      </c>
      <c r="B22" s="7">
        <v>0</v>
      </c>
      <c r="C22" s="5" t="s">
        <v>4</v>
      </c>
      <c r="D22" s="7">
        <v>0</v>
      </c>
      <c r="E22" s="5" t="s">
        <v>4</v>
      </c>
      <c r="F22" s="7">
        <f t="shared" si="0"/>
        <v>0</v>
      </c>
      <c r="G22" s="5" t="s">
        <v>4</v>
      </c>
      <c r="H22" s="7">
        <v>0</v>
      </c>
      <c r="I22" s="5" t="s">
        <v>4</v>
      </c>
      <c r="J22" s="7">
        <v>0</v>
      </c>
      <c r="K22" s="5" t="s">
        <v>4</v>
      </c>
      <c r="L22" s="7">
        <f t="shared" si="1"/>
        <v>0</v>
      </c>
      <c r="M22" s="5" t="s">
        <v>4</v>
      </c>
      <c r="N22" s="7">
        <v>25000</v>
      </c>
      <c r="O22" s="5" t="s">
        <v>4</v>
      </c>
      <c r="P22" s="7">
        <f t="shared" si="2"/>
        <v>25000</v>
      </c>
    </row>
    <row r="23" spans="1:19">
      <c r="A23" s="3" t="s">
        <v>27</v>
      </c>
      <c r="B23" s="8">
        <f>SUM(B9:B22)</f>
        <v>45048.79</v>
      </c>
      <c r="C23" s="4" t="s">
        <v>4</v>
      </c>
      <c r="D23" s="8">
        <f>SUM(D9:D22)</f>
        <v>46854.166666666664</v>
      </c>
      <c r="E23" s="4" t="s">
        <v>4</v>
      </c>
      <c r="F23" s="8">
        <f>SUM(F9:F22)</f>
        <v>-1805.3766666666691</v>
      </c>
      <c r="G23" s="4" t="s">
        <v>4</v>
      </c>
      <c r="H23" s="8">
        <f>SUM(H9:H22)</f>
        <v>74045.790000000008</v>
      </c>
      <c r="I23" s="2" t="s">
        <v>4</v>
      </c>
      <c r="J23" s="8">
        <f>SUM(J9:J22)</f>
        <v>79258.310000000012</v>
      </c>
      <c r="K23" s="2" t="s">
        <v>4</v>
      </c>
      <c r="L23" s="8">
        <f>SUM(L9:L22)</f>
        <v>-5212.5199999999995</v>
      </c>
      <c r="M23" s="2" t="s">
        <v>4</v>
      </c>
      <c r="N23" s="8">
        <f>SUM(N9:N22)</f>
        <v>457200</v>
      </c>
      <c r="O23" s="2" t="s">
        <v>4</v>
      </c>
      <c r="P23" s="8">
        <f>SUM(P9:P22)</f>
        <v>383154.21</v>
      </c>
      <c r="S23" s="11"/>
    </row>
    <row r="24" spans="1:19">
      <c r="A24" s="3" t="s">
        <v>28</v>
      </c>
      <c r="B24" s="4" t="s">
        <v>4</v>
      </c>
      <c r="C24" s="4" t="s">
        <v>4</v>
      </c>
      <c r="D24" s="5" t="s">
        <v>4</v>
      </c>
      <c r="E24" s="4" t="s">
        <v>4</v>
      </c>
      <c r="F24" s="5" t="s">
        <v>4</v>
      </c>
      <c r="G24" s="4" t="s">
        <v>4</v>
      </c>
      <c r="H24" s="4" t="s">
        <v>4</v>
      </c>
      <c r="I24" s="2" t="s">
        <v>4</v>
      </c>
      <c r="J24" s="4" t="s">
        <v>4</v>
      </c>
      <c r="K24" s="2" t="s">
        <v>4</v>
      </c>
      <c r="L24" s="2" t="s">
        <v>4</v>
      </c>
      <c r="M24" s="2" t="s">
        <v>4</v>
      </c>
      <c r="N24" s="2" t="s">
        <v>4</v>
      </c>
      <c r="O24" s="2" t="s">
        <v>4</v>
      </c>
      <c r="P24" s="5" t="s">
        <v>4</v>
      </c>
    </row>
    <row r="25" spans="1:19" ht="19.2">
      <c r="A25" s="6" t="s">
        <v>29</v>
      </c>
      <c r="B25" s="7">
        <v>987</v>
      </c>
      <c r="C25" s="5" t="s">
        <v>4</v>
      </c>
      <c r="D25" s="7">
        <f>538.461538461538*3</f>
        <v>1615.3846153846139</v>
      </c>
      <c r="E25" s="5" t="s">
        <v>4</v>
      </c>
      <c r="F25" s="7">
        <f>+D25-B25</f>
        <v>628.38461538461388</v>
      </c>
      <c r="G25" s="5" t="s">
        <v>4</v>
      </c>
      <c r="H25" s="7">
        <v>1715.5</v>
      </c>
      <c r="I25" s="5" t="s">
        <v>4</v>
      </c>
      <c r="J25" s="7">
        <f>14000*0.192307692307692</f>
        <v>2692.3076923076883</v>
      </c>
      <c r="K25" s="5" t="s">
        <v>4</v>
      </c>
      <c r="L25" s="7">
        <f>+J25-H25</f>
        <v>976.80769230768828</v>
      </c>
      <c r="M25" s="5" t="s">
        <v>4</v>
      </c>
      <c r="N25" s="7">
        <v>14000</v>
      </c>
      <c r="O25" s="5" t="s">
        <v>4</v>
      </c>
      <c r="P25" s="7">
        <f>+N25-H25</f>
        <v>12284.5</v>
      </c>
    </row>
    <row r="26" spans="1:19" ht="19.2">
      <c r="A26" s="6" t="s">
        <v>30</v>
      </c>
      <c r="B26" s="7">
        <v>0</v>
      </c>
      <c r="C26" s="5" t="s">
        <v>4</v>
      </c>
      <c r="D26" s="7">
        <v>50</v>
      </c>
      <c r="E26" s="5" t="s">
        <v>4</v>
      </c>
      <c r="F26" s="7">
        <f t="shared" ref="F26:F73" si="3">+D26-B26</f>
        <v>50</v>
      </c>
      <c r="G26" s="5" t="s">
        <v>4</v>
      </c>
      <c r="H26" s="7">
        <v>0</v>
      </c>
      <c r="I26" s="5" t="s">
        <v>4</v>
      </c>
      <c r="J26" s="7">
        <v>100</v>
      </c>
      <c r="K26" s="5" t="s">
        <v>4</v>
      </c>
      <c r="L26" s="7">
        <f t="shared" ref="L26:L73" si="4">+J26-H26</f>
        <v>100</v>
      </c>
      <c r="M26" s="5" t="s">
        <v>4</v>
      </c>
      <c r="N26" s="7">
        <v>600</v>
      </c>
      <c r="O26" s="5" t="s">
        <v>4</v>
      </c>
      <c r="P26" s="7">
        <f t="shared" ref="P26:P73" si="5">+N26-H26</f>
        <v>600</v>
      </c>
    </row>
    <row r="27" spans="1:19">
      <c r="A27" s="6" t="s">
        <v>31</v>
      </c>
      <c r="B27" s="7">
        <v>1400</v>
      </c>
      <c r="C27" s="5" t="s">
        <v>4</v>
      </c>
      <c r="D27" s="7">
        <v>0</v>
      </c>
      <c r="E27" s="5" t="s">
        <v>4</v>
      </c>
      <c r="F27" s="7">
        <f t="shared" si="3"/>
        <v>-1400</v>
      </c>
      <c r="G27" s="5" t="s">
        <v>4</v>
      </c>
      <c r="H27" s="7">
        <v>1400</v>
      </c>
      <c r="I27" s="5" t="s">
        <v>4</v>
      </c>
      <c r="J27" s="7">
        <v>0</v>
      </c>
      <c r="K27" s="5" t="s">
        <v>4</v>
      </c>
      <c r="L27" s="7">
        <f t="shared" si="4"/>
        <v>-1400</v>
      </c>
      <c r="M27" s="5" t="s">
        <v>4</v>
      </c>
      <c r="N27" s="7">
        <v>0</v>
      </c>
      <c r="O27" s="5" t="s">
        <v>4</v>
      </c>
      <c r="P27" s="7">
        <f t="shared" si="5"/>
        <v>-1400</v>
      </c>
    </row>
    <row r="28" spans="1:19">
      <c r="A28" s="6" t="s">
        <v>32</v>
      </c>
      <c r="B28" s="7">
        <v>416.67</v>
      </c>
      <c r="C28" s="5" t="s">
        <v>4</v>
      </c>
      <c r="D28" s="7">
        <v>416.66666666666669</v>
      </c>
      <c r="E28" s="5" t="s">
        <v>4</v>
      </c>
      <c r="F28" s="7">
        <f t="shared" si="3"/>
        <v>-3.3333333333303017E-3</v>
      </c>
      <c r="G28" s="5" t="s">
        <v>4</v>
      </c>
      <c r="H28" s="7">
        <v>833.34</v>
      </c>
      <c r="I28" s="5" t="s">
        <v>4</v>
      </c>
      <c r="J28" s="7">
        <v>833.33</v>
      </c>
      <c r="K28" s="5" t="s">
        <v>4</v>
      </c>
      <c r="L28" s="7">
        <f t="shared" si="4"/>
        <v>-9.9999999999909051E-3</v>
      </c>
      <c r="M28" s="5" t="s">
        <v>4</v>
      </c>
      <c r="N28" s="7">
        <v>5000</v>
      </c>
      <c r="O28" s="5" t="s">
        <v>4</v>
      </c>
      <c r="P28" s="7">
        <f t="shared" si="5"/>
        <v>4166.66</v>
      </c>
    </row>
    <row r="29" spans="1:19" ht="19.2">
      <c r="A29" s="6" t="s">
        <v>33</v>
      </c>
      <c r="B29" s="7">
        <v>0</v>
      </c>
      <c r="C29" s="5" t="s">
        <v>4</v>
      </c>
      <c r="D29" s="7">
        <v>50</v>
      </c>
      <c r="E29" s="5" t="s">
        <v>4</v>
      </c>
      <c r="F29" s="7">
        <f t="shared" si="3"/>
        <v>50</v>
      </c>
      <c r="G29" s="5" t="s">
        <v>4</v>
      </c>
      <c r="H29" s="7">
        <v>0</v>
      </c>
      <c r="I29" s="5" t="s">
        <v>4</v>
      </c>
      <c r="J29" s="7">
        <v>100</v>
      </c>
      <c r="K29" s="5" t="s">
        <v>4</v>
      </c>
      <c r="L29" s="7">
        <f t="shared" si="4"/>
        <v>100</v>
      </c>
      <c r="M29" s="5" t="s">
        <v>4</v>
      </c>
      <c r="N29" s="7">
        <v>600</v>
      </c>
      <c r="O29" s="5" t="s">
        <v>4</v>
      </c>
      <c r="P29" s="7">
        <f t="shared" si="5"/>
        <v>600</v>
      </c>
    </row>
    <row r="30" spans="1:19" ht="19.2">
      <c r="A30" s="6" t="s">
        <v>34</v>
      </c>
      <c r="B30" s="7">
        <v>0</v>
      </c>
      <c r="C30" s="5" t="s">
        <v>4</v>
      </c>
      <c r="D30" s="7">
        <v>50</v>
      </c>
      <c r="E30" s="5" t="s">
        <v>4</v>
      </c>
      <c r="F30" s="7">
        <f t="shared" si="3"/>
        <v>50</v>
      </c>
      <c r="G30" s="5" t="s">
        <v>4</v>
      </c>
      <c r="H30" s="7">
        <v>0</v>
      </c>
      <c r="I30" s="5" t="s">
        <v>4</v>
      </c>
      <c r="J30" s="7">
        <v>100</v>
      </c>
      <c r="K30" s="5" t="s">
        <v>4</v>
      </c>
      <c r="L30" s="7">
        <f t="shared" si="4"/>
        <v>100</v>
      </c>
      <c r="M30" s="5" t="s">
        <v>4</v>
      </c>
      <c r="N30" s="7">
        <v>600</v>
      </c>
      <c r="O30" s="5" t="s">
        <v>4</v>
      </c>
      <c r="P30" s="7">
        <f t="shared" si="5"/>
        <v>600</v>
      </c>
    </row>
    <row r="31" spans="1:19">
      <c r="A31" s="6" t="s">
        <v>35</v>
      </c>
      <c r="B31" s="7">
        <v>125.73</v>
      </c>
      <c r="C31" s="5" t="s">
        <v>4</v>
      </c>
      <c r="D31" s="7">
        <v>216.66666666666666</v>
      </c>
      <c r="E31" s="5" t="s">
        <v>4</v>
      </c>
      <c r="F31" s="7">
        <f t="shared" si="3"/>
        <v>90.936666666666653</v>
      </c>
      <c r="G31" s="5" t="s">
        <v>4</v>
      </c>
      <c r="H31" s="7">
        <v>125.73</v>
      </c>
      <c r="I31" s="5" t="s">
        <v>4</v>
      </c>
      <c r="J31" s="7">
        <v>433.33</v>
      </c>
      <c r="K31" s="5" t="s">
        <v>4</v>
      </c>
      <c r="L31" s="7">
        <f t="shared" si="4"/>
        <v>307.59999999999997</v>
      </c>
      <c r="M31" s="5" t="s">
        <v>4</v>
      </c>
      <c r="N31" s="7">
        <v>2600</v>
      </c>
      <c r="O31" s="5" t="s">
        <v>4</v>
      </c>
      <c r="P31" s="7">
        <f t="shared" si="5"/>
        <v>2474.27</v>
      </c>
    </row>
    <row r="32" spans="1:19">
      <c r="A32" s="6" t="s">
        <v>36</v>
      </c>
      <c r="B32" s="7">
        <v>165.99</v>
      </c>
      <c r="C32" s="5" t="s">
        <v>4</v>
      </c>
      <c r="D32" s="7">
        <v>116.66666666666667</v>
      </c>
      <c r="E32" s="5" t="s">
        <v>4</v>
      </c>
      <c r="F32" s="7">
        <f t="shared" si="3"/>
        <v>-49.323333333333338</v>
      </c>
      <c r="G32" s="5" t="s">
        <v>4</v>
      </c>
      <c r="H32" s="7">
        <v>520.69000000000005</v>
      </c>
      <c r="I32" s="5" t="s">
        <v>4</v>
      </c>
      <c r="J32" s="7">
        <v>233.33</v>
      </c>
      <c r="K32" s="5" t="s">
        <v>4</v>
      </c>
      <c r="L32" s="7">
        <f t="shared" si="4"/>
        <v>-287.36</v>
      </c>
      <c r="M32" s="5" t="s">
        <v>4</v>
      </c>
      <c r="N32" s="7">
        <v>1400</v>
      </c>
      <c r="O32" s="5" t="s">
        <v>4</v>
      </c>
      <c r="P32" s="7">
        <f t="shared" si="5"/>
        <v>879.31</v>
      </c>
    </row>
    <row r="33" spans="1:16" ht="19.2">
      <c r="A33" s="6" t="s">
        <v>37</v>
      </c>
      <c r="B33" s="7">
        <v>0</v>
      </c>
      <c r="C33" s="5" t="s">
        <v>4</v>
      </c>
      <c r="D33" s="7">
        <v>41.666666666666664</v>
      </c>
      <c r="E33" s="5" t="s">
        <v>4</v>
      </c>
      <c r="F33" s="7">
        <f t="shared" si="3"/>
        <v>41.666666666666664</v>
      </c>
      <c r="G33" s="5" t="s">
        <v>4</v>
      </c>
      <c r="H33" s="7">
        <v>0</v>
      </c>
      <c r="I33" s="5" t="s">
        <v>4</v>
      </c>
      <c r="J33" s="7">
        <v>83.33</v>
      </c>
      <c r="K33" s="5" t="s">
        <v>4</v>
      </c>
      <c r="L33" s="7">
        <f t="shared" si="4"/>
        <v>83.33</v>
      </c>
      <c r="M33" s="5" t="s">
        <v>4</v>
      </c>
      <c r="N33" s="7">
        <v>500</v>
      </c>
      <c r="O33" s="5" t="s">
        <v>4</v>
      </c>
      <c r="P33" s="7">
        <f t="shared" si="5"/>
        <v>500</v>
      </c>
    </row>
    <row r="34" spans="1:16" ht="19.2">
      <c r="A34" s="6" t="s">
        <v>38</v>
      </c>
      <c r="B34" s="7">
        <v>123.74</v>
      </c>
      <c r="C34" s="5" t="s">
        <v>4</v>
      </c>
      <c r="D34" s="7">
        <v>60</v>
      </c>
      <c r="E34" s="5" t="s">
        <v>4</v>
      </c>
      <c r="F34" s="7">
        <f t="shared" si="3"/>
        <v>-63.739999999999995</v>
      </c>
      <c r="G34" s="5" t="s">
        <v>4</v>
      </c>
      <c r="H34" s="7">
        <v>123.74</v>
      </c>
      <c r="I34" s="5" t="s">
        <v>4</v>
      </c>
      <c r="J34" s="7">
        <v>120</v>
      </c>
      <c r="K34" s="5" t="s">
        <v>4</v>
      </c>
      <c r="L34" s="7">
        <f t="shared" si="4"/>
        <v>-3.7399999999999949</v>
      </c>
      <c r="M34" s="5" t="s">
        <v>4</v>
      </c>
      <c r="N34" s="7">
        <v>720</v>
      </c>
      <c r="O34" s="5" t="s">
        <v>4</v>
      </c>
      <c r="P34" s="7">
        <f t="shared" si="5"/>
        <v>596.26</v>
      </c>
    </row>
    <row r="35" spans="1:16">
      <c r="A35" s="6" t="s">
        <v>39</v>
      </c>
      <c r="B35" s="7">
        <v>313.20999999999998</v>
      </c>
      <c r="C35" s="5" t="s">
        <v>4</v>
      </c>
      <c r="D35" s="7">
        <v>175</v>
      </c>
      <c r="E35" s="5" t="s">
        <v>4</v>
      </c>
      <c r="F35" s="7">
        <f t="shared" si="3"/>
        <v>-138.20999999999998</v>
      </c>
      <c r="G35" s="5" t="s">
        <v>4</v>
      </c>
      <c r="H35" s="7">
        <v>666.97</v>
      </c>
      <c r="I35" s="5" t="s">
        <v>4</v>
      </c>
      <c r="J35" s="7">
        <v>350</v>
      </c>
      <c r="K35" s="5" t="s">
        <v>4</v>
      </c>
      <c r="L35" s="7">
        <f t="shared" si="4"/>
        <v>-316.97000000000003</v>
      </c>
      <c r="M35" s="5" t="s">
        <v>4</v>
      </c>
      <c r="N35" s="7">
        <v>2100</v>
      </c>
      <c r="O35" s="5" t="s">
        <v>4</v>
      </c>
      <c r="P35" s="7">
        <f t="shared" si="5"/>
        <v>1433.03</v>
      </c>
    </row>
    <row r="36" spans="1:16">
      <c r="A36" s="6" t="s">
        <v>40</v>
      </c>
      <c r="B36" s="7">
        <v>59.81</v>
      </c>
      <c r="C36" s="5" t="s">
        <v>4</v>
      </c>
      <c r="D36" s="7">
        <v>0</v>
      </c>
      <c r="E36" s="5" t="s">
        <v>4</v>
      </c>
      <c r="F36" s="7">
        <f t="shared" si="3"/>
        <v>-59.81</v>
      </c>
      <c r="G36" s="5" t="s">
        <v>4</v>
      </c>
      <c r="H36" s="7">
        <v>59.81</v>
      </c>
      <c r="I36" s="5" t="s">
        <v>4</v>
      </c>
      <c r="J36" s="7">
        <v>0</v>
      </c>
      <c r="K36" s="5" t="s">
        <v>4</v>
      </c>
      <c r="L36" s="7">
        <f t="shared" si="4"/>
        <v>-59.81</v>
      </c>
      <c r="M36" s="5" t="s">
        <v>4</v>
      </c>
      <c r="N36" s="7">
        <v>0</v>
      </c>
      <c r="O36" s="5" t="s">
        <v>4</v>
      </c>
      <c r="P36" s="7">
        <f t="shared" si="5"/>
        <v>-59.81</v>
      </c>
    </row>
    <row r="37" spans="1:16" ht="19.2">
      <c r="A37" s="6" t="s">
        <v>41</v>
      </c>
      <c r="B37" s="7">
        <v>1090.55</v>
      </c>
      <c r="C37" s="5" t="s">
        <v>4</v>
      </c>
      <c r="D37" s="7">
        <v>233.33333333333334</v>
      </c>
      <c r="E37" s="5" t="s">
        <v>4</v>
      </c>
      <c r="F37" s="7">
        <f t="shared" si="3"/>
        <v>-857.21666666666658</v>
      </c>
      <c r="G37" s="5" t="s">
        <v>4</v>
      </c>
      <c r="H37" s="7">
        <v>2092.08</v>
      </c>
      <c r="I37" s="5" t="s">
        <v>4</v>
      </c>
      <c r="J37" s="7">
        <v>466.67</v>
      </c>
      <c r="K37" s="5" t="s">
        <v>4</v>
      </c>
      <c r="L37" s="7">
        <f t="shared" si="4"/>
        <v>-1625.4099999999999</v>
      </c>
      <c r="M37" s="5" t="s">
        <v>4</v>
      </c>
      <c r="N37" s="7">
        <v>2800</v>
      </c>
      <c r="O37" s="5" t="s">
        <v>4</v>
      </c>
      <c r="P37" s="7">
        <f t="shared" si="5"/>
        <v>707.92000000000007</v>
      </c>
    </row>
    <row r="38" spans="1:16">
      <c r="A38" s="6" t="s">
        <v>42</v>
      </c>
      <c r="B38" s="7">
        <v>0</v>
      </c>
      <c r="C38" s="5" t="s">
        <v>4</v>
      </c>
      <c r="D38" s="7">
        <v>138.33333333333334</v>
      </c>
      <c r="E38" s="5" t="s">
        <v>4</v>
      </c>
      <c r="F38" s="7">
        <f t="shared" si="3"/>
        <v>138.33333333333334</v>
      </c>
      <c r="G38" s="5" t="s">
        <v>4</v>
      </c>
      <c r="H38" s="7">
        <v>213.82</v>
      </c>
      <c r="I38" s="5" t="s">
        <v>4</v>
      </c>
      <c r="J38" s="7">
        <v>276.67</v>
      </c>
      <c r="K38" s="5" t="s">
        <v>4</v>
      </c>
      <c r="L38" s="7">
        <f t="shared" si="4"/>
        <v>62.850000000000023</v>
      </c>
      <c r="M38" s="5" t="s">
        <v>4</v>
      </c>
      <c r="N38" s="7">
        <v>1660</v>
      </c>
      <c r="O38" s="5" t="s">
        <v>4</v>
      </c>
      <c r="P38" s="7">
        <f t="shared" si="5"/>
        <v>1446.18</v>
      </c>
    </row>
    <row r="39" spans="1:16">
      <c r="A39" s="6" t="s">
        <v>43</v>
      </c>
      <c r="B39" s="7">
        <v>173.42</v>
      </c>
      <c r="C39" s="5" t="s">
        <v>4</v>
      </c>
      <c r="D39" s="7">
        <v>0</v>
      </c>
      <c r="E39" s="5" t="s">
        <v>4</v>
      </c>
      <c r="F39" s="7">
        <f t="shared" si="3"/>
        <v>-173.42</v>
      </c>
      <c r="G39" s="5" t="s">
        <v>4</v>
      </c>
      <c r="H39" s="7">
        <v>346.84</v>
      </c>
      <c r="I39" s="5" t="s">
        <v>4</v>
      </c>
      <c r="J39" s="7">
        <v>0</v>
      </c>
      <c r="K39" s="5" t="s">
        <v>4</v>
      </c>
      <c r="L39" s="7">
        <f t="shared" si="4"/>
        <v>-346.84</v>
      </c>
      <c r="M39" s="5" t="s">
        <v>4</v>
      </c>
      <c r="N39" s="7">
        <v>0</v>
      </c>
      <c r="O39" s="5" t="s">
        <v>4</v>
      </c>
      <c r="P39" s="7">
        <f t="shared" si="5"/>
        <v>-346.84</v>
      </c>
    </row>
    <row r="40" spans="1:16">
      <c r="A40" s="6" t="s">
        <v>44</v>
      </c>
      <c r="B40" s="7">
        <v>3148.71</v>
      </c>
      <c r="C40" s="5" t="s">
        <v>4</v>
      </c>
      <c r="D40" s="7">
        <v>4333.333333333333</v>
      </c>
      <c r="E40" s="5" t="s">
        <v>4</v>
      </c>
      <c r="F40" s="7">
        <f t="shared" si="3"/>
        <v>1184.623333333333</v>
      </c>
      <c r="G40" s="5" t="s">
        <v>4</v>
      </c>
      <c r="H40" s="7">
        <v>7350.39</v>
      </c>
      <c r="I40" s="5" t="s">
        <v>4</v>
      </c>
      <c r="J40" s="7">
        <v>8666.67</v>
      </c>
      <c r="K40" s="5" t="s">
        <v>4</v>
      </c>
      <c r="L40" s="7">
        <f t="shared" si="4"/>
        <v>1316.2799999999997</v>
      </c>
      <c r="M40" s="5" t="s">
        <v>4</v>
      </c>
      <c r="N40" s="7">
        <v>52000</v>
      </c>
      <c r="O40" s="5" t="s">
        <v>4</v>
      </c>
      <c r="P40" s="7">
        <f t="shared" si="5"/>
        <v>44649.61</v>
      </c>
    </row>
    <row r="41" spans="1:16">
      <c r="A41" s="6" t="s">
        <v>45</v>
      </c>
      <c r="B41" s="7">
        <v>43.63</v>
      </c>
      <c r="C41" s="5" t="s">
        <v>4</v>
      </c>
      <c r="D41" s="7">
        <v>333.33333333333331</v>
      </c>
      <c r="E41" s="5" t="s">
        <v>4</v>
      </c>
      <c r="F41" s="7">
        <f t="shared" si="3"/>
        <v>289.70333333333332</v>
      </c>
      <c r="G41" s="5" t="s">
        <v>4</v>
      </c>
      <c r="H41" s="7">
        <v>1421.45</v>
      </c>
      <c r="I41" s="5" t="s">
        <v>4</v>
      </c>
      <c r="J41" s="7">
        <v>666.67</v>
      </c>
      <c r="K41" s="5" t="s">
        <v>4</v>
      </c>
      <c r="L41" s="7">
        <f t="shared" si="4"/>
        <v>-754.78000000000009</v>
      </c>
      <c r="M41" s="5" t="s">
        <v>4</v>
      </c>
      <c r="N41" s="7">
        <v>4000</v>
      </c>
      <c r="O41" s="5" t="s">
        <v>4</v>
      </c>
      <c r="P41" s="7">
        <f t="shared" si="5"/>
        <v>2578.5500000000002</v>
      </c>
    </row>
    <row r="42" spans="1:16" ht="19.2">
      <c r="A42" s="6" t="s">
        <v>46</v>
      </c>
      <c r="B42" s="7">
        <v>6274.15</v>
      </c>
      <c r="C42" s="5" t="s">
        <v>4</v>
      </c>
      <c r="D42" s="7">
        <f>72000/26*2</f>
        <v>5538.4615384615381</v>
      </c>
      <c r="E42" s="5" t="s">
        <v>4</v>
      </c>
      <c r="F42" s="7">
        <f t="shared" si="3"/>
        <v>-735.68846153846152</v>
      </c>
      <c r="G42" s="5" t="s">
        <v>4</v>
      </c>
      <c r="H42" s="7">
        <v>10331.93</v>
      </c>
      <c r="I42" s="5" t="s">
        <v>4</v>
      </c>
      <c r="J42" s="7">
        <f>72000/26*5</f>
        <v>13846.153846153846</v>
      </c>
      <c r="K42" s="5" t="s">
        <v>4</v>
      </c>
      <c r="L42" s="7">
        <f t="shared" si="4"/>
        <v>3514.2238461538454</v>
      </c>
      <c r="M42" s="5" t="s">
        <v>4</v>
      </c>
      <c r="N42" s="7">
        <v>72000</v>
      </c>
      <c r="O42" s="5" t="s">
        <v>4</v>
      </c>
      <c r="P42" s="7">
        <f t="shared" si="5"/>
        <v>61668.07</v>
      </c>
    </row>
    <row r="43" spans="1:16">
      <c r="A43" s="6" t="s">
        <v>47</v>
      </c>
      <c r="B43" s="7">
        <v>0</v>
      </c>
      <c r="C43" s="5" t="s">
        <v>4</v>
      </c>
      <c r="D43" s="7">
        <v>50</v>
      </c>
      <c r="E43" s="5" t="s">
        <v>4</v>
      </c>
      <c r="F43" s="7">
        <f t="shared" si="3"/>
        <v>50</v>
      </c>
      <c r="G43" s="5" t="s">
        <v>4</v>
      </c>
      <c r="H43" s="7">
        <v>0</v>
      </c>
      <c r="I43" s="5" t="s">
        <v>4</v>
      </c>
      <c r="J43" s="7">
        <v>100</v>
      </c>
      <c r="K43" s="5" t="s">
        <v>4</v>
      </c>
      <c r="L43" s="7">
        <f t="shared" si="4"/>
        <v>100</v>
      </c>
      <c r="M43" s="5" t="s">
        <v>4</v>
      </c>
      <c r="N43" s="7">
        <v>600</v>
      </c>
      <c r="O43" s="5" t="s">
        <v>4</v>
      </c>
      <c r="P43" s="7">
        <f t="shared" si="5"/>
        <v>600</v>
      </c>
    </row>
    <row r="44" spans="1:16">
      <c r="A44" s="6" t="s">
        <v>48</v>
      </c>
      <c r="B44" s="7">
        <v>0</v>
      </c>
      <c r="C44" s="5" t="s">
        <v>4</v>
      </c>
      <c r="D44" s="7">
        <v>50</v>
      </c>
      <c r="E44" s="5" t="s">
        <v>4</v>
      </c>
      <c r="F44" s="7">
        <f t="shared" si="3"/>
        <v>50</v>
      </c>
      <c r="G44" s="5" t="s">
        <v>4</v>
      </c>
      <c r="H44" s="7">
        <v>0</v>
      </c>
      <c r="I44" s="5" t="s">
        <v>4</v>
      </c>
      <c r="J44" s="7">
        <v>100</v>
      </c>
      <c r="K44" s="5" t="s">
        <v>4</v>
      </c>
      <c r="L44" s="7">
        <f t="shared" si="4"/>
        <v>100</v>
      </c>
      <c r="M44" s="5" t="s">
        <v>4</v>
      </c>
      <c r="N44" s="7">
        <v>600</v>
      </c>
      <c r="O44" s="5" t="s">
        <v>4</v>
      </c>
      <c r="P44" s="7">
        <f t="shared" si="5"/>
        <v>600</v>
      </c>
    </row>
    <row r="45" spans="1:16">
      <c r="A45" s="6" t="s">
        <v>49</v>
      </c>
      <c r="B45" s="7">
        <v>0</v>
      </c>
      <c r="C45" s="5" t="s">
        <v>4</v>
      </c>
      <c r="D45" s="7">
        <v>50</v>
      </c>
      <c r="E45" s="5" t="s">
        <v>4</v>
      </c>
      <c r="F45" s="7">
        <f t="shared" si="3"/>
        <v>50</v>
      </c>
      <c r="G45" s="5" t="s">
        <v>4</v>
      </c>
      <c r="H45" s="7">
        <v>0</v>
      </c>
      <c r="I45" s="5" t="s">
        <v>4</v>
      </c>
      <c r="J45" s="7">
        <v>100</v>
      </c>
      <c r="K45" s="5" t="s">
        <v>4</v>
      </c>
      <c r="L45" s="7">
        <f t="shared" si="4"/>
        <v>100</v>
      </c>
      <c r="M45" s="5" t="s">
        <v>4</v>
      </c>
      <c r="N45" s="7">
        <v>600</v>
      </c>
      <c r="O45" s="5" t="s">
        <v>4</v>
      </c>
      <c r="P45" s="7">
        <f t="shared" si="5"/>
        <v>600</v>
      </c>
    </row>
    <row r="46" spans="1:16" ht="19.2">
      <c r="A46" s="6" t="s">
        <v>50</v>
      </c>
      <c r="B46" s="7">
        <v>0</v>
      </c>
      <c r="C46" s="5" t="s">
        <v>4</v>
      </c>
      <c r="D46" s="7">
        <v>50</v>
      </c>
      <c r="E46" s="5" t="s">
        <v>4</v>
      </c>
      <c r="F46" s="7">
        <f t="shared" si="3"/>
        <v>50</v>
      </c>
      <c r="G46" s="5" t="s">
        <v>4</v>
      </c>
      <c r="H46" s="7">
        <v>0</v>
      </c>
      <c r="I46" s="5" t="s">
        <v>4</v>
      </c>
      <c r="J46" s="7">
        <v>100</v>
      </c>
      <c r="K46" s="5" t="s">
        <v>4</v>
      </c>
      <c r="L46" s="7">
        <f t="shared" si="4"/>
        <v>100</v>
      </c>
      <c r="M46" s="5" t="s">
        <v>4</v>
      </c>
      <c r="N46" s="7">
        <v>600</v>
      </c>
      <c r="O46" s="5" t="s">
        <v>4</v>
      </c>
      <c r="P46" s="7">
        <f t="shared" si="5"/>
        <v>600</v>
      </c>
    </row>
    <row r="47" spans="1:16" ht="19.2">
      <c r="A47" s="6" t="s">
        <v>51</v>
      </c>
      <c r="B47" s="7">
        <v>0</v>
      </c>
      <c r="C47" s="5" t="s">
        <v>4</v>
      </c>
      <c r="D47" s="7">
        <v>50</v>
      </c>
      <c r="E47" s="5" t="s">
        <v>4</v>
      </c>
      <c r="F47" s="7">
        <f t="shared" si="3"/>
        <v>50</v>
      </c>
      <c r="G47" s="5" t="s">
        <v>4</v>
      </c>
      <c r="H47" s="7">
        <v>0</v>
      </c>
      <c r="I47" s="5" t="s">
        <v>4</v>
      </c>
      <c r="J47" s="7">
        <v>100</v>
      </c>
      <c r="K47" s="5" t="s">
        <v>4</v>
      </c>
      <c r="L47" s="7">
        <f t="shared" si="4"/>
        <v>100</v>
      </c>
      <c r="M47" s="5" t="s">
        <v>4</v>
      </c>
      <c r="N47" s="7">
        <v>600</v>
      </c>
      <c r="O47" s="5" t="s">
        <v>4</v>
      </c>
      <c r="P47" s="7">
        <f t="shared" si="5"/>
        <v>600</v>
      </c>
    </row>
    <row r="48" spans="1:16" ht="19.2">
      <c r="A48" s="6" t="s">
        <v>52</v>
      </c>
      <c r="B48" s="7">
        <v>0</v>
      </c>
      <c r="C48" s="5" t="s">
        <v>4</v>
      </c>
      <c r="D48" s="7">
        <v>50</v>
      </c>
      <c r="E48" s="5" t="s">
        <v>4</v>
      </c>
      <c r="F48" s="7">
        <f t="shared" si="3"/>
        <v>50</v>
      </c>
      <c r="G48" s="5" t="s">
        <v>4</v>
      </c>
      <c r="H48" s="7">
        <v>0</v>
      </c>
      <c r="I48" s="5" t="s">
        <v>4</v>
      </c>
      <c r="J48" s="7">
        <v>100</v>
      </c>
      <c r="K48" s="5" t="s">
        <v>4</v>
      </c>
      <c r="L48" s="7">
        <f t="shared" si="4"/>
        <v>100</v>
      </c>
      <c r="M48" s="5" t="s">
        <v>4</v>
      </c>
      <c r="N48" s="7">
        <v>600</v>
      </c>
      <c r="O48" s="5" t="s">
        <v>4</v>
      </c>
      <c r="P48" s="7">
        <f t="shared" si="5"/>
        <v>600</v>
      </c>
    </row>
    <row r="49" spans="1:16" ht="19.2">
      <c r="A49" s="6" t="s">
        <v>53</v>
      </c>
      <c r="B49" s="7">
        <v>-56</v>
      </c>
      <c r="C49" s="5" t="s">
        <v>4</v>
      </c>
      <c r="D49" s="7">
        <v>50</v>
      </c>
      <c r="E49" s="5" t="s">
        <v>4</v>
      </c>
      <c r="F49" s="7">
        <f t="shared" si="3"/>
        <v>106</v>
      </c>
      <c r="G49" s="5" t="s">
        <v>4</v>
      </c>
      <c r="H49" s="7">
        <v>-56</v>
      </c>
      <c r="I49" s="5" t="s">
        <v>4</v>
      </c>
      <c r="J49" s="7">
        <v>100</v>
      </c>
      <c r="K49" s="5" t="s">
        <v>4</v>
      </c>
      <c r="L49" s="7">
        <f t="shared" si="4"/>
        <v>156</v>
      </c>
      <c r="M49" s="5" t="s">
        <v>4</v>
      </c>
      <c r="N49" s="7">
        <v>600</v>
      </c>
      <c r="O49" s="5" t="s">
        <v>4</v>
      </c>
      <c r="P49" s="7">
        <f t="shared" si="5"/>
        <v>656</v>
      </c>
    </row>
    <row r="50" spans="1:16">
      <c r="A50" s="6" t="s">
        <v>54</v>
      </c>
      <c r="B50" s="7">
        <v>0</v>
      </c>
      <c r="C50" s="5" t="s">
        <v>4</v>
      </c>
      <c r="D50" s="7">
        <v>50</v>
      </c>
      <c r="E50" s="5" t="s">
        <v>4</v>
      </c>
      <c r="F50" s="7">
        <f t="shared" si="3"/>
        <v>50</v>
      </c>
      <c r="G50" s="5" t="s">
        <v>4</v>
      </c>
      <c r="H50" s="7">
        <v>0</v>
      </c>
      <c r="I50" s="5" t="s">
        <v>4</v>
      </c>
      <c r="J50" s="7">
        <v>100</v>
      </c>
      <c r="K50" s="5" t="s">
        <v>4</v>
      </c>
      <c r="L50" s="7">
        <f t="shared" si="4"/>
        <v>100</v>
      </c>
      <c r="M50" s="5" t="s">
        <v>4</v>
      </c>
      <c r="N50" s="7">
        <v>600</v>
      </c>
      <c r="O50" s="5" t="s">
        <v>4</v>
      </c>
      <c r="P50" s="7">
        <f t="shared" si="5"/>
        <v>600</v>
      </c>
    </row>
    <row r="51" spans="1:16">
      <c r="A51" s="6" t="s">
        <v>55</v>
      </c>
      <c r="B51" s="7">
        <v>0</v>
      </c>
      <c r="C51" s="5" t="s">
        <v>4</v>
      </c>
      <c r="D51" s="7">
        <v>50</v>
      </c>
      <c r="E51" s="5" t="s">
        <v>4</v>
      </c>
      <c r="F51" s="7">
        <f t="shared" si="3"/>
        <v>50</v>
      </c>
      <c r="G51" s="5" t="s">
        <v>4</v>
      </c>
      <c r="H51" s="7">
        <v>0</v>
      </c>
      <c r="I51" s="5" t="s">
        <v>4</v>
      </c>
      <c r="J51" s="7">
        <v>100</v>
      </c>
      <c r="K51" s="5" t="s">
        <v>4</v>
      </c>
      <c r="L51" s="7">
        <f t="shared" si="4"/>
        <v>100</v>
      </c>
      <c r="M51" s="5" t="s">
        <v>4</v>
      </c>
      <c r="N51" s="7">
        <v>600</v>
      </c>
      <c r="O51" s="5" t="s">
        <v>4</v>
      </c>
      <c r="P51" s="7">
        <f t="shared" si="5"/>
        <v>600</v>
      </c>
    </row>
    <row r="52" spans="1:16">
      <c r="A52" s="6" t="s">
        <v>56</v>
      </c>
      <c r="B52" s="7">
        <v>1764.07</v>
      </c>
      <c r="C52" s="5" t="s">
        <v>4</v>
      </c>
      <c r="D52" s="7">
        <v>2000</v>
      </c>
      <c r="E52" s="5" t="s">
        <v>4</v>
      </c>
      <c r="F52" s="7">
        <f t="shared" si="3"/>
        <v>235.93000000000006</v>
      </c>
      <c r="G52" s="5" t="s">
        <v>4</v>
      </c>
      <c r="H52" s="7">
        <v>3528.14</v>
      </c>
      <c r="I52" s="5" t="s">
        <v>4</v>
      </c>
      <c r="J52" s="7">
        <v>4000</v>
      </c>
      <c r="K52" s="5" t="s">
        <v>4</v>
      </c>
      <c r="L52" s="7">
        <f t="shared" si="4"/>
        <v>471.86000000000013</v>
      </c>
      <c r="M52" s="5" t="s">
        <v>4</v>
      </c>
      <c r="N52" s="7">
        <v>24000</v>
      </c>
      <c r="O52" s="5" t="s">
        <v>4</v>
      </c>
      <c r="P52" s="7">
        <f t="shared" si="5"/>
        <v>20471.86</v>
      </c>
    </row>
    <row r="53" spans="1:16" ht="19.2">
      <c r="A53" s="6" t="s">
        <v>57</v>
      </c>
      <c r="B53" s="7">
        <v>0</v>
      </c>
      <c r="C53" s="5" t="s">
        <v>4</v>
      </c>
      <c r="D53" s="7">
        <v>35</v>
      </c>
      <c r="E53" s="5" t="s">
        <v>4</v>
      </c>
      <c r="F53" s="7">
        <f t="shared" si="3"/>
        <v>35</v>
      </c>
      <c r="G53" s="5" t="s">
        <v>4</v>
      </c>
      <c r="H53" s="7">
        <v>0</v>
      </c>
      <c r="I53" s="5" t="s">
        <v>4</v>
      </c>
      <c r="J53" s="7">
        <v>70</v>
      </c>
      <c r="K53" s="5" t="s">
        <v>4</v>
      </c>
      <c r="L53" s="7">
        <f t="shared" si="4"/>
        <v>70</v>
      </c>
      <c r="M53" s="5" t="s">
        <v>4</v>
      </c>
      <c r="N53" s="7">
        <v>420</v>
      </c>
      <c r="O53" s="5" t="s">
        <v>4</v>
      </c>
      <c r="P53" s="7">
        <f t="shared" si="5"/>
        <v>420</v>
      </c>
    </row>
    <row r="54" spans="1:16" ht="19.2">
      <c r="A54" s="6" t="s">
        <v>58</v>
      </c>
      <c r="B54" s="7">
        <v>3222.11</v>
      </c>
      <c r="C54" s="5" t="s">
        <v>4</v>
      </c>
      <c r="D54" s="7">
        <v>2266.6666666666665</v>
      </c>
      <c r="E54" s="5" t="s">
        <v>4</v>
      </c>
      <c r="F54" s="7">
        <f t="shared" si="3"/>
        <v>-955.44333333333361</v>
      </c>
      <c r="G54" s="5" t="s">
        <v>4</v>
      </c>
      <c r="H54" s="7">
        <v>5443.24</v>
      </c>
      <c r="I54" s="5" t="s">
        <v>4</v>
      </c>
      <c r="J54" s="7">
        <v>4533.33</v>
      </c>
      <c r="K54" s="5" t="s">
        <v>4</v>
      </c>
      <c r="L54" s="7">
        <f t="shared" si="4"/>
        <v>-909.90999999999985</v>
      </c>
      <c r="M54" s="5" t="s">
        <v>4</v>
      </c>
      <c r="N54" s="7">
        <v>27200</v>
      </c>
      <c r="O54" s="5" t="s">
        <v>4</v>
      </c>
      <c r="P54" s="7">
        <f t="shared" si="5"/>
        <v>21756.760000000002</v>
      </c>
    </row>
    <row r="55" spans="1:16">
      <c r="A55" s="6" t="s">
        <v>59</v>
      </c>
      <c r="B55" s="7">
        <v>23174.66</v>
      </c>
      <c r="C55" s="5" t="s">
        <v>4</v>
      </c>
      <c r="D55" s="7">
        <f>201000/26*3</f>
        <v>23192.307692307691</v>
      </c>
      <c r="E55" s="5" t="s">
        <v>4</v>
      </c>
      <c r="F55" s="7">
        <f t="shared" si="3"/>
        <v>17.647692307691614</v>
      </c>
      <c r="G55" s="5" t="s">
        <v>4</v>
      </c>
      <c r="H55" s="7">
        <v>38753.1</v>
      </c>
      <c r="I55" s="5" t="s">
        <v>4</v>
      </c>
      <c r="J55" s="7">
        <f>201000*0.192307692307692</f>
        <v>38653.846153846098</v>
      </c>
      <c r="K55" s="5" t="s">
        <v>4</v>
      </c>
      <c r="L55" s="7">
        <f t="shared" si="4"/>
        <v>-99.253846153900668</v>
      </c>
      <c r="M55" s="5" t="s">
        <v>4</v>
      </c>
      <c r="N55" s="7">
        <v>201000</v>
      </c>
      <c r="O55" s="5" t="s">
        <v>4</v>
      </c>
      <c r="P55" s="7">
        <f t="shared" si="5"/>
        <v>162246.9</v>
      </c>
    </row>
    <row r="56" spans="1:16" ht="19.2">
      <c r="A56" s="6" t="s">
        <v>60</v>
      </c>
      <c r="B56" s="7">
        <v>0</v>
      </c>
      <c r="C56" s="5" t="s">
        <v>4</v>
      </c>
      <c r="D56" s="7">
        <v>200</v>
      </c>
      <c r="E56" s="5" t="s">
        <v>4</v>
      </c>
      <c r="F56" s="7">
        <f t="shared" si="3"/>
        <v>200</v>
      </c>
      <c r="G56" s="5" t="s">
        <v>4</v>
      </c>
      <c r="H56" s="7">
        <v>0</v>
      </c>
      <c r="I56" s="5" t="s">
        <v>4</v>
      </c>
      <c r="J56" s="7">
        <v>400</v>
      </c>
      <c r="K56" s="5" t="s">
        <v>4</v>
      </c>
      <c r="L56" s="7">
        <f t="shared" si="4"/>
        <v>400</v>
      </c>
      <c r="M56" s="5" t="s">
        <v>4</v>
      </c>
      <c r="N56" s="7">
        <v>2400</v>
      </c>
      <c r="O56" s="5" t="s">
        <v>4</v>
      </c>
      <c r="P56" s="7">
        <f t="shared" si="5"/>
        <v>2400</v>
      </c>
    </row>
    <row r="57" spans="1:16">
      <c r="A57" s="6" t="s">
        <v>61</v>
      </c>
      <c r="B57" s="7">
        <v>0</v>
      </c>
      <c r="C57" s="5" t="s">
        <v>4</v>
      </c>
      <c r="D57" s="7">
        <v>66.666666666666671</v>
      </c>
      <c r="E57" s="5" t="s">
        <v>4</v>
      </c>
      <c r="F57" s="7">
        <f t="shared" si="3"/>
        <v>66.666666666666671</v>
      </c>
      <c r="G57" s="5" t="s">
        <v>4</v>
      </c>
      <c r="H57" s="7">
        <v>0</v>
      </c>
      <c r="I57" s="5" t="s">
        <v>4</v>
      </c>
      <c r="J57" s="7">
        <v>133.33000000000001</v>
      </c>
      <c r="K57" s="5" t="s">
        <v>4</v>
      </c>
      <c r="L57" s="7">
        <f t="shared" si="4"/>
        <v>133.33000000000001</v>
      </c>
      <c r="M57" s="5" t="s">
        <v>4</v>
      </c>
      <c r="N57" s="7">
        <v>800</v>
      </c>
      <c r="O57" s="5" t="s">
        <v>4</v>
      </c>
      <c r="P57" s="7">
        <f t="shared" si="5"/>
        <v>800</v>
      </c>
    </row>
    <row r="58" spans="1:16" ht="19.2">
      <c r="A58" s="6" t="s">
        <v>62</v>
      </c>
      <c r="B58" s="7">
        <v>311.60000000000002</v>
      </c>
      <c r="C58" s="5" t="s">
        <v>4</v>
      </c>
      <c r="D58" s="7">
        <v>6.666666666666667</v>
      </c>
      <c r="E58" s="5" t="s">
        <v>4</v>
      </c>
      <c r="F58" s="7">
        <f t="shared" si="3"/>
        <v>-304.93333333333334</v>
      </c>
      <c r="G58" s="5" t="s">
        <v>4</v>
      </c>
      <c r="H58" s="7">
        <v>311.60000000000002</v>
      </c>
      <c r="I58" s="5" t="s">
        <v>4</v>
      </c>
      <c r="J58" s="7">
        <v>13.33</v>
      </c>
      <c r="K58" s="5" t="s">
        <v>4</v>
      </c>
      <c r="L58" s="7">
        <f t="shared" si="4"/>
        <v>-298.27000000000004</v>
      </c>
      <c r="M58" s="5" t="s">
        <v>4</v>
      </c>
      <c r="N58" s="7">
        <v>80</v>
      </c>
      <c r="O58" s="5" t="s">
        <v>4</v>
      </c>
      <c r="P58" s="7">
        <f t="shared" si="5"/>
        <v>-231.60000000000002</v>
      </c>
    </row>
    <row r="59" spans="1:16" ht="19.2">
      <c r="A59" s="6" t="s">
        <v>63</v>
      </c>
      <c r="B59" s="7">
        <v>0</v>
      </c>
      <c r="C59" s="5" t="s">
        <v>4</v>
      </c>
      <c r="D59" s="7">
        <v>100</v>
      </c>
      <c r="E59" s="5" t="s">
        <v>4</v>
      </c>
      <c r="F59" s="7">
        <f t="shared" si="3"/>
        <v>100</v>
      </c>
      <c r="G59" s="5" t="s">
        <v>4</v>
      </c>
      <c r="H59" s="7">
        <v>0</v>
      </c>
      <c r="I59" s="5" t="s">
        <v>4</v>
      </c>
      <c r="J59" s="7">
        <v>200</v>
      </c>
      <c r="K59" s="5" t="s">
        <v>4</v>
      </c>
      <c r="L59" s="7">
        <f t="shared" si="4"/>
        <v>200</v>
      </c>
      <c r="M59" s="5" t="s">
        <v>4</v>
      </c>
      <c r="N59" s="7">
        <v>1200</v>
      </c>
      <c r="O59" s="5" t="s">
        <v>4</v>
      </c>
      <c r="P59" s="7">
        <f t="shared" si="5"/>
        <v>1200</v>
      </c>
    </row>
    <row r="60" spans="1:16" ht="19.2">
      <c r="A60" s="6" t="s">
        <v>64</v>
      </c>
      <c r="B60" s="7">
        <v>0</v>
      </c>
      <c r="C60" s="5" t="s">
        <v>4</v>
      </c>
      <c r="D60" s="7">
        <v>50</v>
      </c>
      <c r="E60" s="5" t="s">
        <v>4</v>
      </c>
      <c r="F60" s="7">
        <f t="shared" si="3"/>
        <v>50</v>
      </c>
      <c r="G60" s="5" t="s">
        <v>4</v>
      </c>
      <c r="H60" s="7">
        <v>0</v>
      </c>
      <c r="I60" s="5" t="s">
        <v>4</v>
      </c>
      <c r="J60" s="7">
        <v>100</v>
      </c>
      <c r="K60" s="5" t="s">
        <v>4</v>
      </c>
      <c r="L60" s="7">
        <f t="shared" si="4"/>
        <v>100</v>
      </c>
      <c r="M60" s="5" t="s">
        <v>4</v>
      </c>
      <c r="N60" s="7">
        <v>600</v>
      </c>
      <c r="O60" s="5" t="s">
        <v>4</v>
      </c>
      <c r="P60" s="7">
        <f t="shared" si="5"/>
        <v>600</v>
      </c>
    </row>
    <row r="61" spans="1:16">
      <c r="A61" s="6" t="s">
        <v>65</v>
      </c>
      <c r="B61" s="7">
        <v>256.7</v>
      </c>
      <c r="C61" s="5" t="s">
        <v>4</v>
      </c>
      <c r="D61" s="7">
        <v>0</v>
      </c>
      <c r="E61" s="5" t="s">
        <v>4</v>
      </c>
      <c r="F61" s="7">
        <f t="shared" si="3"/>
        <v>-256.7</v>
      </c>
      <c r="G61" s="5" t="s">
        <v>4</v>
      </c>
      <c r="H61" s="7">
        <v>256.7</v>
      </c>
      <c r="I61" s="5" t="s">
        <v>4</v>
      </c>
      <c r="J61" s="7">
        <v>0</v>
      </c>
      <c r="K61" s="5" t="s">
        <v>4</v>
      </c>
      <c r="L61" s="7">
        <f t="shared" si="4"/>
        <v>-256.7</v>
      </c>
      <c r="M61" s="5" t="s">
        <v>4</v>
      </c>
      <c r="N61" s="7">
        <v>0</v>
      </c>
      <c r="O61" s="5" t="s">
        <v>4</v>
      </c>
      <c r="P61" s="7">
        <f t="shared" si="5"/>
        <v>-256.7</v>
      </c>
    </row>
    <row r="62" spans="1:16">
      <c r="A62" s="6" t="s">
        <v>66</v>
      </c>
      <c r="B62" s="7">
        <v>0</v>
      </c>
      <c r="C62" s="5" t="s">
        <v>4</v>
      </c>
      <c r="D62" s="7">
        <v>450</v>
      </c>
      <c r="E62" s="5" t="s">
        <v>4</v>
      </c>
      <c r="F62" s="7">
        <f t="shared" si="3"/>
        <v>450</v>
      </c>
      <c r="G62" s="5" t="s">
        <v>4</v>
      </c>
      <c r="H62" s="7">
        <v>0</v>
      </c>
      <c r="I62" s="5" t="s">
        <v>4</v>
      </c>
      <c r="J62" s="7">
        <v>900</v>
      </c>
      <c r="K62" s="5" t="s">
        <v>4</v>
      </c>
      <c r="L62" s="7">
        <f t="shared" si="4"/>
        <v>900</v>
      </c>
      <c r="M62" s="5" t="s">
        <v>4</v>
      </c>
      <c r="N62" s="7">
        <v>5400</v>
      </c>
      <c r="O62" s="5" t="s">
        <v>4</v>
      </c>
      <c r="P62" s="7">
        <f t="shared" si="5"/>
        <v>5400</v>
      </c>
    </row>
    <row r="63" spans="1:16">
      <c r="A63" s="6" t="s">
        <v>67</v>
      </c>
      <c r="B63" s="7">
        <v>385.73</v>
      </c>
      <c r="C63" s="5" t="s">
        <v>4</v>
      </c>
      <c r="D63" s="7">
        <v>0</v>
      </c>
      <c r="E63" s="5" t="s">
        <v>4</v>
      </c>
      <c r="F63" s="7">
        <f t="shared" si="3"/>
        <v>-385.73</v>
      </c>
      <c r="G63" s="5" t="s">
        <v>4</v>
      </c>
      <c r="H63" s="7">
        <v>385.73</v>
      </c>
      <c r="I63" s="5" t="s">
        <v>4</v>
      </c>
      <c r="J63" s="7">
        <v>0</v>
      </c>
      <c r="K63" s="5" t="s">
        <v>4</v>
      </c>
      <c r="L63" s="7">
        <f t="shared" si="4"/>
        <v>-385.73</v>
      </c>
      <c r="M63" s="5" t="s">
        <v>4</v>
      </c>
      <c r="N63" s="7">
        <v>0</v>
      </c>
      <c r="O63" s="5" t="s">
        <v>4</v>
      </c>
      <c r="P63" s="7">
        <f t="shared" si="5"/>
        <v>-385.73</v>
      </c>
    </row>
    <row r="64" spans="1:16" ht="28.8">
      <c r="A64" s="6" t="s">
        <v>68</v>
      </c>
      <c r="B64" s="7">
        <v>150</v>
      </c>
      <c r="C64" s="5" t="s">
        <v>4</v>
      </c>
      <c r="D64" s="7">
        <v>100</v>
      </c>
      <c r="E64" s="5" t="s">
        <v>4</v>
      </c>
      <c r="F64" s="7">
        <f t="shared" si="3"/>
        <v>-50</v>
      </c>
      <c r="G64" s="5" t="s">
        <v>4</v>
      </c>
      <c r="H64" s="7">
        <v>216.91</v>
      </c>
      <c r="I64" s="5" t="s">
        <v>4</v>
      </c>
      <c r="J64" s="7">
        <v>200</v>
      </c>
      <c r="K64" s="5" t="s">
        <v>4</v>
      </c>
      <c r="L64" s="7">
        <f t="shared" si="4"/>
        <v>-16.909999999999997</v>
      </c>
      <c r="M64" s="5" t="s">
        <v>4</v>
      </c>
      <c r="N64" s="7">
        <v>1200</v>
      </c>
      <c r="O64" s="5" t="s">
        <v>4</v>
      </c>
      <c r="P64" s="7">
        <f t="shared" si="5"/>
        <v>983.09</v>
      </c>
    </row>
    <row r="65" spans="1:19" ht="19.2">
      <c r="A65" s="6" t="s">
        <v>69</v>
      </c>
      <c r="B65" s="7">
        <v>0</v>
      </c>
      <c r="C65" s="5" t="s">
        <v>4</v>
      </c>
      <c r="D65" s="7">
        <v>100</v>
      </c>
      <c r="E65" s="5" t="s">
        <v>4</v>
      </c>
      <c r="F65" s="7">
        <f t="shared" si="3"/>
        <v>100</v>
      </c>
      <c r="G65" s="5" t="s">
        <v>4</v>
      </c>
      <c r="H65" s="7">
        <v>0</v>
      </c>
      <c r="I65" s="5" t="s">
        <v>4</v>
      </c>
      <c r="J65" s="7">
        <v>200</v>
      </c>
      <c r="K65" s="5" t="s">
        <v>4</v>
      </c>
      <c r="L65" s="7">
        <f t="shared" si="4"/>
        <v>200</v>
      </c>
      <c r="M65" s="5" t="s">
        <v>4</v>
      </c>
      <c r="N65" s="7">
        <v>1200</v>
      </c>
      <c r="O65" s="5" t="s">
        <v>4</v>
      </c>
      <c r="P65" s="7">
        <f t="shared" si="5"/>
        <v>1200</v>
      </c>
    </row>
    <row r="66" spans="1:19" ht="19.2">
      <c r="A66" s="6" t="s">
        <v>70</v>
      </c>
      <c r="B66" s="7">
        <v>422.26</v>
      </c>
      <c r="C66" s="5" t="s">
        <v>4</v>
      </c>
      <c r="D66" s="7">
        <v>300</v>
      </c>
      <c r="E66" s="5" t="s">
        <v>4</v>
      </c>
      <c r="F66" s="7">
        <f t="shared" si="3"/>
        <v>-122.25999999999999</v>
      </c>
      <c r="G66" s="5" t="s">
        <v>4</v>
      </c>
      <c r="H66" s="7">
        <v>446.26</v>
      </c>
      <c r="I66" s="5" t="s">
        <v>4</v>
      </c>
      <c r="J66" s="7">
        <v>600</v>
      </c>
      <c r="K66" s="5" t="s">
        <v>4</v>
      </c>
      <c r="L66" s="7">
        <f t="shared" si="4"/>
        <v>153.74</v>
      </c>
      <c r="M66" s="5" t="s">
        <v>4</v>
      </c>
      <c r="N66" s="7">
        <v>3600</v>
      </c>
      <c r="O66" s="5" t="s">
        <v>4</v>
      </c>
      <c r="P66" s="7">
        <f t="shared" si="5"/>
        <v>3153.74</v>
      </c>
    </row>
    <row r="67" spans="1:19" ht="19.2">
      <c r="A67" s="6" t="s">
        <v>71</v>
      </c>
      <c r="B67" s="7">
        <v>0</v>
      </c>
      <c r="C67" s="5" t="s">
        <v>4</v>
      </c>
      <c r="D67" s="7">
        <v>100</v>
      </c>
      <c r="E67" s="5" t="s">
        <v>4</v>
      </c>
      <c r="F67" s="7">
        <f t="shared" si="3"/>
        <v>100</v>
      </c>
      <c r="G67" s="5" t="s">
        <v>4</v>
      </c>
      <c r="H67" s="7">
        <v>0</v>
      </c>
      <c r="I67" s="5" t="s">
        <v>4</v>
      </c>
      <c r="J67" s="7">
        <v>200</v>
      </c>
      <c r="K67" s="5" t="s">
        <v>4</v>
      </c>
      <c r="L67" s="7">
        <f t="shared" si="4"/>
        <v>200</v>
      </c>
      <c r="M67" s="5" t="s">
        <v>4</v>
      </c>
      <c r="N67" s="7">
        <v>1200</v>
      </c>
      <c r="O67" s="5" t="s">
        <v>4</v>
      </c>
      <c r="P67" s="7">
        <f t="shared" si="5"/>
        <v>1200</v>
      </c>
    </row>
    <row r="68" spans="1:19" ht="19.2">
      <c r="A68" s="6" t="s">
        <v>72</v>
      </c>
      <c r="B68" s="7">
        <v>135.05000000000001</v>
      </c>
      <c r="C68" s="5" t="s">
        <v>4</v>
      </c>
      <c r="D68" s="7">
        <v>150</v>
      </c>
      <c r="E68" s="5" t="s">
        <v>4</v>
      </c>
      <c r="F68" s="7">
        <f t="shared" si="3"/>
        <v>14.949999999999989</v>
      </c>
      <c r="G68" s="5" t="s">
        <v>4</v>
      </c>
      <c r="H68" s="7">
        <v>135.05000000000001</v>
      </c>
      <c r="I68" s="5" t="s">
        <v>4</v>
      </c>
      <c r="J68" s="7">
        <v>300</v>
      </c>
      <c r="K68" s="5" t="s">
        <v>4</v>
      </c>
      <c r="L68" s="7">
        <f t="shared" si="4"/>
        <v>164.95</v>
      </c>
      <c r="M68" s="5" t="s">
        <v>4</v>
      </c>
      <c r="N68" s="7">
        <v>1800</v>
      </c>
      <c r="O68" s="5" t="s">
        <v>4</v>
      </c>
      <c r="P68" s="7">
        <f t="shared" si="5"/>
        <v>1664.95</v>
      </c>
    </row>
    <row r="69" spans="1:19" ht="19.2">
      <c r="A69" s="6" t="s">
        <v>73</v>
      </c>
      <c r="B69" s="7">
        <v>1738.58</v>
      </c>
      <c r="C69" s="5" t="s">
        <v>4</v>
      </c>
      <c r="D69" s="7">
        <v>100</v>
      </c>
      <c r="E69" s="5" t="s">
        <v>4</v>
      </c>
      <c r="F69" s="7">
        <f t="shared" si="3"/>
        <v>-1638.58</v>
      </c>
      <c r="G69" s="5" t="s">
        <v>4</v>
      </c>
      <c r="H69" s="7">
        <v>2489.77</v>
      </c>
      <c r="I69" s="5" t="s">
        <v>4</v>
      </c>
      <c r="J69" s="7">
        <v>200</v>
      </c>
      <c r="K69" s="5" t="s">
        <v>4</v>
      </c>
      <c r="L69" s="7">
        <f t="shared" si="4"/>
        <v>-2289.77</v>
      </c>
      <c r="M69" s="5" t="s">
        <v>4</v>
      </c>
      <c r="N69" s="7">
        <v>1200</v>
      </c>
      <c r="O69" s="5" t="s">
        <v>4</v>
      </c>
      <c r="P69" s="7">
        <f t="shared" si="5"/>
        <v>-1289.77</v>
      </c>
    </row>
    <row r="70" spans="1:19" ht="19.2">
      <c r="A70" s="6" t="s">
        <v>74</v>
      </c>
      <c r="B70" s="7">
        <v>1567.44</v>
      </c>
      <c r="C70" s="5" t="s">
        <v>4</v>
      </c>
      <c r="D70" s="7">
        <v>300</v>
      </c>
      <c r="E70" s="5" t="s">
        <v>4</v>
      </c>
      <c r="F70" s="7">
        <f t="shared" si="3"/>
        <v>-1267.44</v>
      </c>
      <c r="G70" s="5" t="s">
        <v>4</v>
      </c>
      <c r="H70" s="7">
        <v>1243.42</v>
      </c>
      <c r="I70" s="5" t="s">
        <v>4</v>
      </c>
      <c r="J70" s="7">
        <v>600</v>
      </c>
      <c r="K70" s="5" t="s">
        <v>4</v>
      </c>
      <c r="L70" s="7">
        <f t="shared" si="4"/>
        <v>-643.42000000000007</v>
      </c>
      <c r="M70" s="5" t="s">
        <v>4</v>
      </c>
      <c r="N70" s="7">
        <v>3600</v>
      </c>
      <c r="O70" s="5" t="s">
        <v>4</v>
      </c>
      <c r="P70" s="7">
        <f t="shared" si="5"/>
        <v>2356.58</v>
      </c>
    </row>
    <row r="71" spans="1:19" ht="19.2">
      <c r="A71" s="6" t="s">
        <v>75</v>
      </c>
      <c r="B71" s="7">
        <v>210</v>
      </c>
      <c r="C71" s="5" t="s">
        <v>4</v>
      </c>
      <c r="D71" s="7">
        <v>100</v>
      </c>
      <c r="E71" s="5" t="s">
        <v>4</v>
      </c>
      <c r="F71" s="7">
        <f t="shared" si="3"/>
        <v>-110</v>
      </c>
      <c r="G71" s="5" t="s">
        <v>4</v>
      </c>
      <c r="H71" s="7">
        <v>315</v>
      </c>
      <c r="I71" s="5" t="s">
        <v>4</v>
      </c>
      <c r="J71" s="7">
        <v>200</v>
      </c>
      <c r="K71" s="5" t="s">
        <v>4</v>
      </c>
      <c r="L71" s="7">
        <f t="shared" si="4"/>
        <v>-115</v>
      </c>
      <c r="M71" s="5" t="s">
        <v>4</v>
      </c>
      <c r="N71" s="7">
        <v>1200</v>
      </c>
      <c r="O71" s="5" t="s">
        <v>4</v>
      </c>
      <c r="P71" s="7">
        <f t="shared" si="5"/>
        <v>885</v>
      </c>
    </row>
    <row r="72" spans="1:19">
      <c r="A72" s="6" t="s">
        <v>76</v>
      </c>
      <c r="B72" s="7">
        <v>7745.51</v>
      </c>
      <c r="C72" s="5" t="s">
        <v>4</v>
      </c>
      <c r="D72" s="7">
        <v>566.66666666666663</v>
      </c>
      <c r="E72" s="5" t="s">
        <v>4</v>
      </c>
      <c r="F72" s="7">
        <f t="shared" si="3"/>
        <v>-7178.8433333333332</v>
      </c>
      <c r="G72" s="5" t="s">
        <v>4</v>
      </c>
      <c r="H72" s="7">
        <v>10041.870000000001</v>
      </c>
      <c r="I72" s="5" t="s">
        <v>4</v>
      </c>
      <c r="J72" s="7">
        <v>1133.33</v>
      </c>
      <c r="K72" s="5" t="s">
        <v>4</v>
      </c>
      <c r="L72" s="7">
        <f t="shared" si="4"/>
        <v>-8908.5400000000009</v>
      </c>
      <c r="M72" s="5" t="s">
        <v>4</v>
      </c>
      <c r="N72" s="7">
        <v>6800</v>
      </c>
      <c r="O72" s="5" t="s">
        <v>4</v>
      </c>
      <c r="P72" s="7">
        <f t="shared" si="5"/>
        <v>-3241.8700000000008</v>
      </c>
    </row>
    <row r="73" spans="1:19" ht="19.2">
      <c r="A73" s="6" t="s">
        <v>77</v>
      </c>
      <c r="B73" s="7">
        <v>137.93</v>
      </c>
      <c r="C73" s="5" t="s">
        <v>4</v>
      </c>
      <c r="D73" s="7">
        <v>0</v>
      </c>
      <c r="E73" s="5" t="s">
        <v>4</v>
      </c>
      <c r="F73" s="7">
        <f t="shared" si="3"/>
        <v>-137.93</v>
      </c>
      <c r="G73" s="5" t="s">
        <v>4</v>
      </c>
      <c r="H73" s="7">
        <v>278.42</v>
      </c>
      <c r="I73" s="5" t="s">
        <v>4</v>
      </c>
      <c r="J73" s="7">
        <v>0</v>
      </c>
      <c r="K73" s="5" t="s">
        <v>4</v>
      </c>
      <c r="L73" s="7">
        <f t="shared" si="4"/>
        <v>-278.42</v>
      </c>
      <c r="M73" s="5" t="s">
        <v>4</v>
      </c>
      <c r="N73" s="7">
        <v>0</v>
      </c>
      <c r="O73" s="5" t="s">
        <v>4</v>
      </c>
      <c r="P73" s="7">
        <f t="shared" si="5"/>
        <v>-278.42</v>
      </c>
    </row>
    <row r="74" spans="1:19">
      <c r="A74" s="3" t="s">
        <v>78</v>
      </c>
      <c r="B74" s="8">
        <f>SUM(B25:B73)</f>
        <v>55488.250000000007</v>
      </c>
      <c r="C74" s="4" t="s">
        <v>4</v>
      </c>
      <c r="D74" s="8">
        <f>SUM(D25:D73)</f>
        <v>44002.820512820501</v>
      </c>
      <c r="E74" s="4" t="s">
        <v>4</v>
      </c>
      <c r="F74" s="8">
        <f>SUM(F25:F73)</f>
        <v>-11485.42948717949</v>
      </c>
      <c r="G74" s="4" t="s">
        <v>4</v>
      </c>
      <c r="H74" s="8">
        <f>SUM(H25:H73)</f>
        <v>90991.499999999985</v>
      </c>
      <c r="I74" s="4" t="s">
        <v>4</v>
      </c>
      <c r="J74" s="8">
        <f>SUM(J25:J73)</f>
        <v>82505.627692307637</v>
      </c>
      <c r="K74" s="4" t="s">
        <v>4</v>
      </c>
      <c r="L74" s="8">
        <f>SUM(L25:L73)</f>
        <v>-8485.8723076923688</v>
      </c>
      <c r="M74" s="4" t="s">
        <v>4</v>
      </c>
      <c r="N74" s="8">
        <v>450880</v>
      </c>
      <c r="O74" s="2" t="s">
        <v>4</v>
      </c>
      <c r="P74" s="8">
        <f>SUM(P25:P73)</f>
        <v>359888.50000000006</v>
      </c>
    </row>
    <row r="75" spans="1:19">
      <c r="A75" s="3" t="s">
        <v>79</v>
      </c>
      <c r="B75" s="8">
        <f>+B23-B74</f>
        <v>-10439.460000000006</v>
      </c>
      <c r="C75" s="4" t="s">
        <v>4</v>
      </c>
      <c r="D75" s="8">
        <f>+D23-D74</f>
        <v>2851.3461538461634</v>
      </c>
      <c r="E75" s="4" t="s">
        <v>4</v>
      </c>
      <c r="F75" s="8">
        <f>+F74+F23</f>
        <v>-13290.806153846159</v>
      </c>
      <c r="G75" s="4" t="s">
        <v>4</v>
      </c>
      <c r="H75" s="8">
        <f>+H23-H74</f>
        <v>-16945.709999999977</v>
      </c>
      <c r="I75" s="4" t="s">
        <v>4</v>
      </c>
      <c r="J75" s="8">
        <f>+J23-J74</f>
        <v>-3247.3176923076244</v>
      </c>
      <c r="K75" s="4" t="s">
        <v>4</v>
      </c>
      <c r="L75" s="8">
        <f>+L74+L23</f>
        <v>-13698.392307692367</v>
      </c>
      <c r="M75" s="4" t="s">
        <v>4</v>
      </c>
      <c r="N75" s="8">
        <f>+N23-N74</f>
        <v>6320</v>
      </c>
      <c r="O75" s="4" t="s">
        <v>4</v>
      </c>
      <c r="P75" s="8">
        <f>+P23-P74</f>
        <v>23265.709999999963</v>
      </c>
      <c r="S75" s="12"/>
    </row>
    <row r="76" spans="1:19">
      <c r="A76" s="3" t="s">
        <v>4</v>
      </c>
      <c r="B76" s="9" t="s">
        <v>4</v>
      </c>
      <c r="C76" s="4" t="s">
        <v>4</v>
      </c>
      <c r="D76" s="9" t="s">
        <v>4</v>
      </c>
      <c r="E76" s="4" t="s">
        <v>4</v>
      </c>
      <c r="F76" s="9" t="s">
        <v>4</v>
      </c>
      <c r="G76" s="4" t="s">
        <v>4</v>
      </c>
      <c r="H76" s="9" t="s">
        <v>4</v>
      </c>
      <c r="I76" s="4" t="s">
        <v>4</v>
      </c>
      <c r="J76" s="9" t="s">
        <v>4</v>
      </c>
      <c r="K76" s="4" t="s">
        <v>4</v>
      </c>
      <c r="L76" s="9" t="s">
        <v>4</v>
      </c>
      <c r="M76" s="4" t="s">
        <v>4</v>
      </c>
      <c r="N76" s="9" t="s">
        <v>4</v>
      </c>
      <c r="O76" s="4" t="s">
        <v>4</v>
      </c>
      <c r="P76" s="9" t="s">
        <v>4</v>
      </c>
    </row>
    <row r="77" spans="1:19" ht="3.9" customHeight="1"/>
    <row r="78" spans="1:19">
      <c r="B78" s="10"/>
    </row>
    <row r="80" spans="1:19">
      <c r="B80" s="10"/>
    </row>
  </sheetData>
  <mergeCells count="5">
    <mergeCell ref="A1:P1"/>
    <mergeCell ref="A2:P2"/>
    <mergeCell ref="A3:P3"/>
    <mergeCell ref="A4:P4"/>
    <mergeCell ref="A5:P5"/>
  </mergeCells>
  <pageMargins left="0.5" right="0.5" top="0.5" bottom="1.2277799212598399" header="0.5" footer="0.5"/>
  <pageSetup orientation="portrait" horizontalDpi="300" verticalDpi="300"/>
  <headerFooter alignWithMargins="0">
    <oddFooter>&amp;L&amp;"Arial,Regular"&amp;5 www.pha-web.com 
&amp;"-,Regular"© 2018 Management Computer Services, Inc. (MCS) &amp;C&amp;"Arial,Regular"&amp;8  
&amp;"-,Regular"&amp;5Page &amp;P of &amp;N &amp;R&amp;"Arial,Regular"&amp;5 12/13/2018 7:46:51 AM 
&amp;"-,Regular"Printed by: Tony Polcari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glNewMonthEndOperatingStatement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tpolcari</dc:creator>
  <cp:lastModifiedBy>Denise Smith</cp:lastModifiedBy>
  <dcterms:created xsi:type="dcterms:W3CDTF">2018-12-13T13:07:00Z</dcterms:created>
  <dcterms:modified xsi:type="dcterms:W3CDTF">2018-12-13T22:17:57Z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